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76" yWindow="756" windowWidth="7536" windowHeight="7752" tabRatio="747" activeTab="2"/>
  </bookViews>
  <sheets>
    <sheet name="Доходы по адм" sheetId="1" r:id="rId1"/>
    <sheet name="Ведомственная" sheetId="2" r:id="rId2"/>
    <sheet name="Расходы" sheetId="3" r:id="rId3"/>
    <sheet name="Расходы (2)" sheetId="4" r:id="rId4"/>
    <sheet name="ИФ по админ." sheetId="5" r:id="rId5"/>
  </sheets>
  <definedNames>
    <definedName name="_Date_" localSheetId="3">#REF!</definedName>
    <definedName name="_Date_">#REF!</definedName>
    <definedName name="_Otchet_Period_Source__AT_ObjectName">#REF!</definedName>
    <definedName name="_Period_" localSheetId="3">#REF!</definedName>
    <definedName name="_Period_">#REF!</definedName>
    <definedName name="_xlnm._FilterDatabase" localSheetId="1" hidden="1">'Ведомственная'!$A$11:$O$859</definedName>
    <definedName name="_xlnm._FilterDatabase" localSheetId="3" hidden="1">'Расходы (2)'!$A$11:$L$653</definedName>
    <definedName name="sub_11400" localSheetId="4">'ИФ по админ.'!$B$5</definedName>
    <definedName name="sub_11410" localSheetId="4">'ИФ по админ.'!#REF!</definedName>
    <definedName name="total1">#REF!</definedName>
    <definedName name="Z_168CADD9_CFDC_4445_BFE6_DAD4B9423C72_.wvu.FilterData" localSheetId="1" hidden="1">'Ведомственная'!$B$10:$K$859</definedName>
    <definedName name="Z_1F25B6A1_C9F7_11D8_A2FD_006098EF8B30_.wvu.FilterData" localSheetId="1" hidden="1">'Ведомственная'!$B$10:$K$859</definedName>
    <definedName name="Z_29D950F2_21ED_48E6_BFC6_87DD89E0125A_.wvu.FilterData" localSheetId="1" hidden="1">'Ведомственная'!$B$10:$K$859</definedName>
    <definedName name="Z_2CA7FCD5_27A5_4474_9D49_7A7E23BD2FF9_.wvu.FilterData" localSheetId="1" hidden="1">'Ведомственная'!$B$10:$K$859</definedName>
    <definedName name="Z_48E28AC5_4E0A_4FBA_AE6D_340F9E8D4B3C_.wvu.FilterData" localSheetId="1" hidden="1">'Ведомственная'!$B$10:$K$859</definedName>
    <definedName name="Z_6398E0F2_3205_40F4_BF0A_C9F4D0DA9A75_.wvu.FilterData" localSheetId="1" hidden="1">'Ведомственная'!$B$10:$K$859</definedName>
    <definedName name="Z_64DF1B77_0EDD_4B56_A91C_5E003BE599EF_.wvu.FilterData" localSheetId="1" hidden="1">'Ведомственная'!$B$10:$K$859</definedName>
    <definedName name="Z_6786C020_BCF1_463A_B3E9_7DE69D46EAB3_.wvu.FilterData" localSheetId="1" hidden="1">'Ведомственная'!$B$10:$K$859</definedName>
    <definedName name="Z_8E2E7D81_C767_11D8_A2FD_006098EF8B30_.wvu.FilterData" localSheetId="1" hidden="1">'Ведомственная'!$B$10:$K$859</definedName>
    <definedName name="Z_97D0CDFA_8A34_4B3C_BA32_D4F0E3218B75_.wvu.FilterData" localSheetId="1" hidden="1">'Ведомственная'!$B$10:$K$859</definedName>
    <definedName name="Z_B246FE0E_E986_4211_B02A_04E4565C0FED_.wvu.Cols" localSheetId="1" hidden="1">'Ведомственная'!#REF!,'Ведомственная'!$C:$C</definedName>
    <definedName name="Z_B246FE0E_E986_4211_B02A_04E4565C0FED_.wvu.FilterData" localSheetId="1" hidden="1">'Ведомственная'!$B$10:$K$859</definedName>
    <definedName name="Z_B246FE0E_E986_4211_B02A_04E4565C0FED_.wvu.PrintArea" localSheetId="1" hidden="1">'Ведомственная'!$B$3:$K$859</definedName>
    <definedName name="Z_B246FE0E_E986_4211_B02A_04E4565C0FED_.wvu.PrintTitles" localSheetId="1" hidden="1">'Ведомственная'!$9:$9</definedName>
    <definedName name="Z_C54CDF8B_FA5C_4A02_B343_3FEFD9721392_.wvu.FilterData" localSheetId="1" hidden="1">'Ведомственная'!$B$10:$K$859</definedName>
    <definedName name="Z_D7174C22_B878_4584_A218_37ED88979064_.wvu.FilterData" localSheetId="1" hidden="1">'Ведомственная'!$B$10:$K$859</definedName>
    <definedName name="Z_DD7538FB_7299_4DEE_90D5_2739132A1616_.wvu.FilterData" localSheetId="1" hidden="1">'Ведомственная'!$B$10:$K$859</definedName>
    <definedName name="Z_E4B436A8_4A5B_422F_8C0E_9267F763D19D_.wvu.FilterData" localSheetId="1" hidden="1">'Ведомственная'!$B$10:$K$859</definedName>
    <definedName name="Z_E6BB4361_1D58_11D9_A2FD_006098EF8B30_.wvu.FilterData" localSheetId="1" hidden="1">'Ведомственная'!$B$10:$K$859</definedName>
    <definedName name="Z_EF486DA3_1DF3_11D9_A2FD_006098EF8B30_.wvu.FilterData" localSheetId="1" hidden="1">'Ведомственная'!$B$10:$K$859</definedName>
    <definedName name="Z_EF486DA8_1DF3_11D9_A2FD_006098EF8B30_.wvu.FilterData" localSheetId="1" hidden="1">'Ведомственная'!$B$10:$K$859</definedName>
    <definedName name="Z_EF486DAA_1DF3_11D9_A2FD_006098EF8B30_.wvu.FilterData" localSheetId="1" hidden="1">'Ведомственная'!$B$10:$K$859</definedName>
    <definedName name="Z_EF486DAC_1DF3_11D9_A2FD_006098EF8B30_.wvu.FilterData" localSheetId="1" hidden="1">'Ведомственная'!$B$10:$K$859</definedName>
    <definedName name="Z_EF5A4981_C8E4_11D8_A2FC_006098EF8BA8_.wvu.Cols" localSheetId="1" hidden="1">'Ведомственная'!#REF!,'Ведомственная'!$C:$C,'Ведомственная'!#REF!</definedName>
    <definedName name="Z_EF5A4981_C8E4_11D8_A2FC_006098EF8BA8_.wvu.FilterData" localSheetId="1" hidden="1">'Ведомственная'!$B$10:$K$859</definedName>
    <definedName name="Z_EF5A4981_C8E4_11D8_A2FC_006098EF8BA8_.wvu.PrintArea" localSheetId="1" hidden="1">'Ведомственная'!$B$3:$K$859</definedName>
    <definedName name="Z_EF5A4981_C8E4_11D8_A2FC_006098EF8BA8_.wvu.PrintTitles" localSheetId="1" hidden="1">'Ведомственная'!$9:$9</definedName>
    <definedName name="_xlnm.Print_Titles" localSheetId="1">'Ведомственная'!$10:$10</definedName>
    <definedName name="_xlnm.Print_Titles" localSheetId="0">'Доходы по адм'!$12:$12</definedName>
    <definedName name="_xlnm.Print_Titles" localSheetId="4">'ИФ по админ.'!$14:$14</definedName>
    <definedName name="_xlnm.Print_Titles" localSheetId="2">'Расходы'!$9:$9</definedName>
    <definedName name="_xlnm.Print_Titles" localSheetId="3">'Расходы (2)'!$10:$10</definedName>
    <definedName name="_xlnm.Print_Area" localSheetId="1">'Ведомственная'!$A$2:$N$864</definedName>
    <definedName name="_xlnm.Print_Area" localSheetId="0">'Доходы по адм'!$A$1:$D$155</definedName>
    <definedName name="_xlnm.Print_Area" localSheetId="4">'ИФ по админ.'!$A$1:$D$43</definedName>
    <definedName name="_xlnm.Print_Area" localSheetId="2">'Расходы'!$A$1:$G$57</definedName>
    <definedName name="_xlnm.Print_Area" localSheetId="3">'Расходы (2)'!$A$2:$K$662</definedName>
  </definedNames>
  <calcPr fullCalcOnLoad="1"/>
</workbook>
</file>

<file path=xl/sharedStrings.xml><?xml version="1.0" encoding="utf-8"?>
<sst xmlns="http://schemas.openxmlformats.org/spreadsheetml/2006/main" count="10483" uniqueCount="752">
  <si>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</si>
  <si>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Финансовое управление администрации муниципального образования Апшеронский район</t>
  </si>
  <si>
    <t>Отдел культуры администрации муниципального образования Апшеронский район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</si>
  <si>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</si>
  <si>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налогообложения, зачисляемый в бюджеты муниципальных районов</t>
  </si>
  <si>
    <t>Контрольно-счетная палата муниципального образования Апшеронский район</t>
  </si>
  <si>
    <t>(рублей)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</si>
  <si>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</si>
  <si>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</si>
  <si>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Мероприятия по землеустройству и землепользованию</t>
  </si>
  <si>
    <t>0102</t>
  </si>
  <si>
    <t>905</t>
  </si>
  <si>
    <t>Отдел по делам молодежи администрации муниципального образования Апшеронский район</t>
  </si>
  <si>
    <t>Отдел по физической культуре и спорту администрации муниципального образования Апшеронский район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</si>
  <si>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</si>
  <si>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Наименование показателя</t>
  </si>
  <si>
    <t>Код бюджетной классификации</t>
  </si>
  <si>
    <t>Кассовое исполнение</t>
  </si>
  <si>
    <t>1</t>
  </si>
  <si>
    <t>934</t>
  </si>
  <si>
    <t>902</t>
  </si>
  <si>
    <t>921</t>
  </si>
  <si>
    <t xml:space="preserve">администрации муниципального образования </t>
  </si>
  <si>
    <t>13</t>
  </si>
  <si>
    <t>2</t>
  </si>
  <si>
    <t>0400</t>
  </si>
  <si>
    <t>0405</t>
  </si>
  <si>
    <t>0500</t>
  </si>
  <si>
    <t>0502</t>
  </si>
  <si>
    <t>0700</t>
  </si>
  <si>
    <t>0701</t>
  </si>
  <si>
    <t>0702</t>
  </si>
  <si>
    <t>0707</t>
  </si>
  <si>
    <t>0709</t>
  </si>
  <si>
    <t>0800</t>
  </si>
  <si>
    <t>0801</t>
  </si>
  <si>
    <t>12</t>
  </si>
  <si>
    <t>Дотации на выравнивание бюджетной обеспеченности субъектов Российской Федерации и муниципальных образований</t>
  </si>
  <si>
    <t>ЦСР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</si>
  <si>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</si>
  <si>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</si>
  <si>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</si>
  <si>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</si>
  <si>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 xml:space="preserve"> </t>
  </si>
  <si>
    <t xml:space="preserve">Другие вопросы в области культуры, кинематографии </t>
  </si>
  <si>
    <t>Другие вопросы в области физической культуры и спорта</t>
  </si>
  <si>
    <t>0113</t>
  </si>
  <si>
    <t>0314</t>
  </si>
  <si>
    <t>Другие вопросы в области культуры, кинематографии</t>
  </si>
  <si>
    <t>0804</t>
  </si>
  <si>
    <t>1102</t>
  </si>
  <si>
    <t>1105</t>
  </si>
  <si>
    <t>Субвенции бюджетам муниципальных районов на выполнение передаваемых полномочий субъектов Российской Федерации</t>
  </si>
  <si>
    <t>Единый налог на вмененный доход для отдельных видов деятельности</t>
  </si>
  <si>
    <t>Единый сельскохозяйственный налог</t>
  </si>
  <si>
    <t>926</t>
  </si>
  <si>
    <t>925</t>
  </si>
  <si>
    <t>Общее образование</t>
  </si>
  <si>
    <t>929</t>
  </si>
  <si>
    <t>0100</t>
  </si>
  <si>
    <t>0104</t>
  </si>
  <si>
    <t>0300</t>
  </si>
  <si>
    <t>Общегосударственные вопросы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</si>
  <si>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</si>
  <si>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</si>
  <si>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</si>
  <si>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</si>
  <si>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Физическая культура и спорт 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</si>
  <si>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</si>
  <si>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</si>
  <si>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</si>
  <si>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Жилищно-коммунальное хозяйство</t>
  </si>
  <si>
    <t>Коммунальное хозяйство</t>
  </si>
  <si>
    <t>Культура, кинематография</t>
  </si>
  <si>
    <t>910</t>
  </si>
  <si>
    <t>в том числе:</t>
  </si>
  <si>
    <t>4</t>
  </si>
  <si>
    <t>Другие вопросы в области образования</t>
  </si>
  <si>
    <t>Культура</t>
  </si>
  <si>
    <t>Администрация муниципального образования Апшеронский район</t>
  </si>
  <si>
    <t>14</t>
  </si>
  <si>
    <t>Управление образования администрации муниципального образования Апшеронский район</t>
  </si>
  <si>
    <t>Прочие доходы от компенсации затрат бюджетов муниципальных районов</t>
  </si>
  <si>
    <t>Вед</t>
  </si>
  <si>
    <t>РЗ</t>
  </si>
  <si>
    <t>ПР</t>
  </si>
  <si>
    <t>ВР</t>
  </si>
  <si>
    <t>Апшеронский район</t>
  </si>
  <si>
    <t>Отдел по вопросам семьи и детства администрации муниципального образования Апшеронский район</t>
  </si>
  <si>
    <t>953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</si>
  <si>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</si>
  <si>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</si>
  <si>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Массовый спорт</t>
  </si>
  <si>
    <t>Другие вопросы в области социальной политики</t>
  </si>
  <si>
    <t>Выполнение других обязательств муниципального образования</t>
  </si>
  <si>
    <t>Прочие субсидии бюджетам муниципальных районов</t>
  </si>
  <si>
    <t>Сельское хозяйство и рыболовство</t>
  </si>
  <si>
    <t>Другие вопросы в области национальной экономики</t>
  </si>
  <si>
    <t>04</t>
  </si>
  <si>
    <t>Образование</t>
  </si>
  <si>
    <t>Дошкольное образование</t>
  </si>
  <si>
    <t>05</t>
  </si>
  <si>
    <t>07</t>
  </si>
  <si>
    <t>10</t>
  </si>
  <si>
    <t>06</t>
  </si>
  <si>
    <t>11</t>
  </si>
  <si>
    <t>08</t>
  </si>
  <si>
    <t>09</t>
  </si>
  <si>
    <t>01</t>
  </si>
  <si>
    <t>02</t>
  </si>
  <si>
    <t>03</t>
  </si>
  <si>
    <t>Охрана семьи и детства</t>
  </si>
  <si>
    <t>0409</t>
  </si>
  <si>
    <t>0412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</si>
  <si>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</si>
  <si>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                                                                                                      </t>
  </si>
  <si>
    <t>РАСХОДЫ БЮДЖЕТА-ВСЕГО</t>
  </si>
  <si>
    <t>Судебная система</t>
  </si>
  <si>
    <t>0105</t>
  </si>
  <si>
    <t>0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</si>
  <si>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</si>
  <si>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</si>
  <si>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</si>
  <si>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</si>
  <si>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</si>
  <si>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</si>
  <si>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Функционирование высшего должностного лица субъекта Российской Федерации и муниципального образования</t>
  </si>
  <si>
    <t>51</t>
  </si>
  <si>
    <t>3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</si>
  <si>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</si>
  <si>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</si>
  <si>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</t>
  </si>
  <si>
    <t>600</t>
  </si>
  <si>
    <t>Межбюджетные трансферты</t>
  </si>
  <si>
    <t>500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</si>
  <si>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</si>
  <si>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400</t>
  </si>
  <si>
    <t>Другие  вопросы в области социальной политики</t>
  </si>
  <si>
    <t>Обеспечение деятельности Контрольно-счетной палаты муниципального образования</t>
  </si>
  <si>
    <t>Осуществление внешнего муниципального финансового контроля</t>
  </si>
  <si>
    <t>Оценка недвижимости, признание прав и регулирование отношений по муниципальной собственности</t>
  </si>
  <si>
    <t>Социальное обеспечение и иные выплаты населению</t>
  </si>
  <si>
    <t>300</t>
  </si>
  <si>
    <t>Развитие дошкольного и общего образования детей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</si>
  <si>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</si>
  <si>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Развитие дополнительного образования детей</t>
  </si>
  <si>
    <t>Организация библиотечного обслуживания населения, комплектование библиотечных фондов библиотек поселения</t>
  </si>
  <si>
    <t xml:space="preserve">Массовый спорт 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</si>
  <si>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</si>
  <si>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</si>
  <si>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№ п/п</t>
  </si>
  <si>
    <t>Изменение остатков средств на счетах по учету средств бюджетов</t>
  </si>
  <si>
    <t>X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</si>
  <si>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</si>
  <si>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</si>
  <si>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Прочие доходы от оказания платных услуг (работ) получателями средств бюджетов муниципальных районов</t>
  </si>
  <si>
    <t>Муниципальная программа муниципального образования Апшеронский район "Организация муниципального управления"</t>
  </si>
  <si>
    <t>17</t>
  </si>
  <si>
    <t>Муниципальная программа муниципального образования  Апшеронский район "Организация муниципального управления"</t>
  </si>
  <si>
    <t>Муниципальная программа муниципального образования Апшеронский район "Поддержка социально ориентированных некоммерческих организаций"</t>
  </si>
  <si>
    <t>15</t>
  </si>
  <si>
    <t>Субсидии на поддержку социально ориентированных некоммерческих организаций</t>
  </si>
  <si>
    <t>Муниципальная программа муниципального образования Апшеронский район "Обеспечение безопасности населения"</t>
  </si>
  <si>
    <t>Предупреждение и ликвидация чрезвычайных ситуаций, стихийных бедствий и их последствий в муниципальном образовании</t>
  </si>
  <si>
    <t>Реализация мероприятий муниципальной программы "Обеспечение безопасности населения"</t>
  </si>
  <si>
    <t xml:space="preserve">Муниципальная программа муниципального образования  Апшеронский район "Развитие сельского хозяйства" </t>
  </si>
  <si>
    <t>Муниципальная программа муниципального образования Апшеронский район "Поддержка дорожного хозяйства"</t>
  </si>
  <si>
    <t>Муниципальная программа муниципального образования Апшеронский район "Экономическое развитие муниципального образования"</t>
  </si>
  <si>
    <t>Развитие малого и среднего предпринимательства в муниципальном образовании</t>
  </si>
  <si>
    <t>Развитие и поддержка малого и среднего предпринимательства</t>
  </si>
  <si>
    <t>Инвестиционное развитие муниципального образования</t>
  </si>
  <si>
    <t>Формирование и продвижение экономически и инвестиционно привлекательного образа муниципального образования Апшеронский район за его пределами</t>
  </si>
  <si>
    <t>Муниципальная программа муниципального образования Апшеронский район "Развитие санаторно-курортного и туристского комплекса"</t>
  </si>
  <si>
    <t xml:space="preserve">Реализация мероприятий муниципальной программы "Развитие санаторно-курортного и туристского комплекса" </t>
  </si>
  <si>
    <t>Газификация населенных пунктов поселений муниципального образования Апшеронский район</t>
  </si>
  <si>
    <t>Капитальные вложения в объекты государственной (муниципальной) собственности</t>
  </si>
  <si>
    <t>Муниципальная программа муниципального образования Апшеронский район "Управление муниципальными финансами"</t>
  </si>
  <si>
    <t xml:space="preserve">Межбюджетные трансферты общего характера бюджетам бюджетной системы Российской Федерации </t>
  </si>
  <si>
    <t>Управление имущественных отношений администрации муниципального образования Апшеронский район</t>
  </si>
  <si>
    <t>Муниципальная программа муниципального образования Апшеронский район "Развитие образования"</t>
  </si>
  <si>
    <t>Муниципальная программа муниципального образования Апшеронский район "Управление муниципальным имуществом"</t>
  </si>
  <si>
    <t>Повышение эффективности управления муниципальным имуществом и приватизации</t>
  </si>
  <si>
    <t>Управление реализацией муниципальной программы и прочие мероприятия</t>
  </si>
  <si>
    <t xml:space="preserve">Муниципальная программа муниципального образования Апшеронский район "Социальная поддержка граждан" </t>
  </si>
  <si>
    <t>Реализация мероприятий муниципальной программы "Развитие образования"</t>
  </si>
  <si>
    <t>Профилактика терроризма и экстремизма в муниципальном образовании</t>
  </si>
  <si>
    <t>Мероприятия по повышению уровня безопасности  муниципальных образовательных учреждений</t>
  </si>
  <si>
    <t>Стипендии главы муниципального образования Апшеронский район для одаренных детей</t>
  </si>
  <si>
    <t>Обеспечение реализации муниципальной программы и прочие мероприятия в области образования</t>
  </si>
  <si>
    <t>Муниципальная программа муниципального образования Апшеронский район "Развитие культуры"</t>
  </si>
  <si>
    <t>Совершенствование деятельности муниципальных учреждений отрасли "Культура и искусство" по предоставлению муниципальных услуг</t>
  </si>
  <si>
    <t>Обеспечение реализации муниципальной программы и прочие мероприятия в сфере культуры и искусства</t>
  </si>
  <si>
    <t>Муниципальная программа муниципального образования Апшеронский район "Развитие физической культуры и спорта"</t>
  </si>
  <si>
    <t>Развитие физической культуры и массового спорта</t>
  </si>
  <si>
    <t>Реализация мероприятий муниципальной программы "Развитие физической культуры и спорта"</t>
  </si>
  <si>
    <t>Управление реализацией муниципальной программы</t>
  </si>
  <si>
    <t>Муниципальная программа муниципального образования Апшеронский район "Развитие молодежной политики"</t>
  </si>
  <si>
    <t>Молодежь Апшеронского района</t>
  </si>
  <si>
    <t>РЗ, ПЗ</t>
  </si>
  <si>
    <t>048</t>
  </si>
  <si>
    <t>141</t>
  </si>
  <si>
    <t>182</t>
  </si>
  <si>
    <t>188</t>
  </si>
  <si>
    <t>Министерство природных ресурсов Краснодарского края</t>
  </si>
  <si>
    <t>854</t>
  </si>
  <si>
    <t xml:space="preserve"> 11201010010000120</t>
  </si>
  <si>
    <t xml:space="preserve"> 11201030010000120</t>
  </si>
  <si>
    <t>10102020010000110</t>
  </si>
  <si>
    <t>10502010020000110</t>
  </si>
  <si>
    <t>10502020020000110</t>
  </si>
  <si>
    <t>10504020020000110</t>
  </si>
  <si>
    <t>10803010010000110</t>
  </si>
  <si>
    <t>11402053050000410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</si>
  <si>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</si>
  <si>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код главного админист-ратора доходов бюджета</t>
  </si>
  <si>
    <t>код вида доходов бюджетов, аналитической группы подвида доходов бюджетов</t>
  </si>
  <si>
    <t>Бюджетные ассигнования в соответствии со сводной бюджетной росписью с учетом изменений</t>
  </si>
  <si>
    <t>Процент исполнения сводной бюджетной росписи с учетом изменений</t>
  </si>
  <si>
    <t>Код классификации источников финансирования дефицита бюджета</t>
  </si>
  <si>
    <t>код главного администратора источников финансирования дефицита бюджета</t>
  </si>
  <si>
    <t>код группы, подгруппы, статьи, вида источников финансирования дефицитов бюджетов</t>
  </si>
  <si>
    <t>Резервные фонды</t>
  </si>
  <si>
    <t>Пенсионное обеспечение</t>
  </si>
  <si>
    <t>Прочие межбюджетные трансферты общего характера</t>
  </si>
  <si>
    <t>0111</t>
  </si>
  <si>
    <t>Закупка товаров, работ и услуг для обеспечения государственных (муниципальных) нужд</t>
  </si>
  <si>
    <t>Содействие развитию дошкольного образования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</si>
  <si>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 образовательную программу дошкольного образования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</si>
  <si>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</si>
  <si>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</si>
  <si>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Содействие развитию общего образования</t>
  </si>
  <si>
    <t>Содействие развитию дополнительного образования детей</t>
  </si>
  <si>
    <t>Выявление и поддержка одаренных детей</t>
  </si>
  <si>
    <t xml:space="preserve">Стипендии главы муниципального образования Апшеронский район для одаренных детей </t>
  </si>
  <si>
    <t>Совершенствование управления реализацией Программы</t>
  </si>
  <si>
    <t>Реализация мероприятий муниципальной программы  "Развитие культуры"</t>
  </si>
  <si>
    <t>Содействие развитию библиотечного дела</t>
  </si>
  <si>
    <t>Содействие развитию культурно-досуговых организаций</t>
  </si>
  <si>
    <t>Сохранение и развитие традиционной народной культуры муниципального образования</t>
  </si>
  <si>
    <t>Организация, проведение и участие в конкурсах, фестивалях, концертах, выставках, приемах, конференциях, форумах, акциях, праздниках, семинарах, экспедициях в рамках их организации и поддержки</t>
  </si>
  <si>
    <t>Формирование здорового образа жизни и гармоничное воспитание здорового,  физически крепкого поколения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</si>
  <si>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</si>
  <si>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 xml:space="preserve">Реализация мероприятий муниципальной программы "Развитие молодежной политики" </t>
  </si>
  <si>
    <t>Обеспечение защиты населения и территории муниципального образования Апшеронский район от чрезвычайных ситуаций природного и техногенного характера</t>
  </si>
  <si>
    <t>Иные межбюджетные трансферты на организацию участия аварийно-спасательного отряда в ликвидации чрезвычайных ситуаций и иных происшествий на территории сельских поселений Апшеронского района</t>
  </si>
  <si>
    <t>Иные межбюджетные трансферты на реализацию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</si>
  <si>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Обеспечение мероприятий по противодействию терроризму и экстремизму</t>
  </si>
  <si>
    <t>Мероприятия по профилактике терроризма и экстремизма</t>
  </si>
  <si>
    <t>Иные межбюджетные трансферты на реализацию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</si>
  <si>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Организация физической охраны в здании администрации муниципального образования Апшеронский район</t>
  </si>
  <si>
    <t>Обеспечение деятельности  муниципального казенного учреждения "Ситуационный центр "Комплексное обеспечение безопасности жизнедеятельности"</t>
  </si>
  <si>
    <t>Основные мероприятия муниципальной программы</t>
  </si>
  <si>
    <t>Создание условий для эффективного и ответственного управления муниципальными финансами</t>
  </si>
  <si>
    <t xml:space="preserve">Выравнивание финансовых возможностей бюджетов </t>
  </si>
  <si>
    <t>Создание условий для эффективного управления и распоряжения муниципальным имуществом Апшеронского района в целях увеличения доходной части бюджета муниципального образования</t>
  </si>
  <si>
    <t>Содержание имущества, находящегося в муниципальной казне</t>
  </si>
  <si>
    <t>Создание условий для эффективного управления в сфере развития системы управления муниципальным имуществом, находящимся в муниципальной собственности</t>
  </si>
  <si>
    <t>Муниципальная программа муниципального образования Апшеронский район "Социальная поддержка граждан"</t>
  </si>
  <si>
    <t>Совершенствование социальной поддержки семьи и детей</t>
  </si>
  <si>
    <t>Государственная поддержка решения жилищной проблемы детей-сирот и детей, оставшихся без попечения родителей, лиц из числа детей-сирот и детей, оставшихся без попечения родителей</t>
  </si>
  <si>
    <t xml:space="preserve">Муниципальная программа муниципального образования Апшеронский район "Развитие топливно-энергетического комплекса и жилищно-коммунального хозяйства" </t>
  </si>
  <si>
    <t>Развитие малых форм хозяйствования в АПК в муниципальном образовании Апшеронский район</t>
  </si>
  <si>
    <t>Обеспечение эпизоотического, ветеринарно-санитарного благополучия в муниципальном образовании Апшеронский район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</si>
  <si>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 Апшеронский район</t>
  </si>
  <si>
    <t>Финансовая поддержка субъектов малого и среднего предпринимательства</t>
  </si>
  <si>
    <t>Создание условий для инвестиционного развития муниципального образования Апшеронский район</t>
  </si>
  <si>
    <t>Создание условий для развития санаторно-курортного и туристского комплекса муниципального образования Апшеронский район</t>
  </si>
  <si>
    <t>Оказание финансовой поддержки социально ориентированным некоммерческим организациям</t>
  </si>
  <si>
    <t xml:space="preserve">Обеспечение деятельности высшего должностного лица муниципального образования </t>
  </si>
  <si>
    <t>Обеспечение деятельности администрации муниципального образования</t>
  </si>
  <si>
    <t>Развитие муниципального управления</t>
  </si>
  <si>
    <t>Административная реформа</t>
  </si>
  <si>
    <t>Повышение эффективности осуществления закупок товаров, работ, услуг для муниципальных нужд и нужд бюджетных учреждений муниципального образования</t>
  </si>
  <si>
    <t>Реализация полномочий в области строительства, архитектуры и градостроительства</t>
  </si>
  <si>
    <t>Контрольно-счетная палата муниципального образования</t>
  </si>
  <si>
    <t>00</t>
  </si>
  <si>
    <t>00000</t>
  </si>
  <si>
    <t>09020</t>
  </si>
  <si>
    <t>00590</t>
  </si>
  <si>
    <t>10200</t>
  </si>
  <si>
    <t>10210</t>
  </si>
  <si>
    <t>60710</t>
  </si>
  <si>
    <t>60820</t>
  </si>
  <si>
    <t>60860</t>
  </si>
  <si>
    <t>62370</t>
  </si>
  <si>
    <t>00300</t>
  </si>
  <si>
    <t>00190</t>
  </si>
  <si>
    <t>62500</t>
  </si>
  <si>
    <t>10300</t>
  </si>
  <si>
    <t>20020</t>
  </si>
  <si>
    <t>10400</t>
  </si>
  <si>
    <t>10500</t>
  </si>
  <si>
    <t>10600</t>
  </si>
  <si>
    <t>10660</t>
  </si>
  <si>
    <t>10670</t>
  </si>
  <si>
    <t>10690</t>
  </si>
  <si>
    <t>10610</t>
  </si>
  <si>
    <t>10680</t>
  </si>
  <si>
    <t>10800</t>
  </si>
  <si>
    <t>10810</t>
  </si>
  <si>
    <t>10820</t>
  </si>
  <si>
    <t>11850</t>
  </si>
  <si>
    <t>61650</t>
  </si>
  <si>
    <t>11300</t>
  </si>
  <si>
    <t>11400</t>
  </si>
  <si>
    <t>11410</t>
  </si>
  <si>
    <t>11500</t>
  </si>
  <si>
    <t>11600</t>
  </si>
  <si>
    <t>51200</t>
  </si>
  <si>
    <t>60070</t>
  </si>
  <si>
    <t>60870</t>
  </si>
  <si>
    <t>60910</t>
  </si>
  <si>
    <t>11820</t>
  </si>
  <si>
    <t>20010</t>
  </si>
  <si>
    <t>90010</t>
  </si>
  <si>
    <t xml:space="preserve">Сохранение и развитие традиционной народной культуры муниципального образования </t>
  </si>
  <si>
    <t>Физическая культура и спорт</t>
  </si>
  <si>
    <t>Другие вопросы в области социальной политики</t>
  </si>
  <si>
    <t>Налог, взимаемый с налогоплательщиков, выбравших в качестве объекта налогообложения доходы</t>
  </si>
  <si>
    <t>10501021010000110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</si>
  <si>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</si>
  <si>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</si>
  <si>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11107015050000120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</si>
  <si>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</si>
  <si>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</si>
  <si>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</si>
  <si>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11406025050000430</t>
  </si>
  <si>
    <t>11302995050000130</t>
  </si>
  <si>
    <t>Администрации поселений муниципального образования Апшеронский район</t>
  </si>
  <si>
    <t>000</t>
  </si>
  <si>
    <t xml:space="preserve">000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</si>
  <si>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</si>
  <si>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</si>
  <si>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</si>
  <si>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</si>
  <si>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</si>
  <si>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</si>
  <si>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</si>
  <si>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</si>
  <si>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О.В. Чуйко</t>
  </si>
  <si>
    <t>Начальник Финансового управления</t>
  </si>
  <si>
    <t>0703</t>
  </si>
  <si>
    <t>1300</t>
  </si>
  <si>
    <t>1301</t>
  </si>
  <si>
    <t>Дополнительное образование детей</t>
  </si>
  <si>
    <t xml:space="preserve">Молодежная политика </t>
  </si>
  <si>
    <t>Физическая культура</t>
  </si>
  <si>
    <t>Создание условий для организации досуга и обеспечения жителей услугами организаций культуры</t>
  </si>
  <si>
    <t>S0560</t>
  </si>
  <si>
    <t>Содействие развитию спортивных организаций</t>
  </si>
  <si>
    <t>Система комплексного обеспечения безопасности жизнедеятельности муниципального образования. Построение и развитие АПК "Безопасный город"</t>
  </si>
  <si>
    <t>Информатизация деятельности органов местного самоуправления</t>
  </si>
  <si>
    <t>Мероприятия по информатизации администрации муниципального образования, ее отраслевых (функциональных) органов</t>
  </si>
  <si>
    <t>Обеспечение информационной открытости и доступности информации о деятельности органов местного самоуправления</t>
  </si>
  <si>
    <t>11840</t>
  </si>
  <si>
    <t>Прочие обязательства муниципального образования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</si>
  <si>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</si>
  <si>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</si>
  <si>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</si>
  <si>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</si>
  <si>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Обеспечение строительства газопроводов на территории муниципального образования Апшеронский район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</si>
  <si>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</si>
  <si>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62600</t>
  </si>
  <si>
    <t>Обеспечение своевременности и полноты исполнения долговых обязательств муниципального образования</t>
  </si>
  <si>
    <t>Процентные платежи по муниципальному долгу</t>
  </si>
  <si>
    <t>11810</t>
  </si>
  <si>
    <t>Обслуживание государственного (муниципального) долга</t>
  </si>
  <si>
    <t>700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</si>
  <si>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</si>
  <si>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</si>
  <si>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</si>
  <si>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</si>
  <si>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</si>
  <si>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11105013130000120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</si>
  <si>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</si>
  <si>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</si>
  <si>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</si>
  <si>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Материально-техническое обеспечение деятельности органов местного самоуправления муниципального образования</t>
  </si>
  <si>
    <t>11880</t>
  </si>
  <si>
    <t>Внесение вкладов в имущество ООО "Тепловые сети Апшеронского района"</t>
  </si>
  <si>
    <t>Совершенствование спортивной инфраструктуры и материально-технической базы для занятий физической культурой и массовым спортом</t>
  </si>
  <si>
    <t>60740</t>
  </si>
  <si>
    <t>Мероприятия по предупреждению и ликвидации чрезвычайных ситуаций</t>
  </si>
  <si>
    <t>11201041010000120</t>
  </si>
  <si>
    <t>Плата за размещение отходов производства</t>
  </si>
  <si>
    <t>Дотации бюджетам муниципальных районов на поддержку мер по обеспечению сбалансированности бюджетов</t>
  </si>
  <si>
    <t>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</si>
  <si>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</si>
  <si>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11301995050000130</t>
  </si>
  <si>
    <t>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</si>
  <si>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99</t>
  </si>
  <si>
    <t>Содержание муниципального архива</t>
  </si>
  <si>
    <t>11860</t>
  </si>
  <si>
    <t>90020</t>
  </si>
  <si>
    <t>Дотации на выравнивание бюджетной обеспеченности поселений</t>
  </si>
  <si>
    <t>10700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</si>
  <si>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</si>
  <si>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С0820</t>
  </si>
  <si>
    <t>Дополнительная помощь местным бюджетам для решения социально значимых вопросов местного значения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</si>
  <si>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</si>
  <si>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S2820</t>
  </si>
  <si>
    <t>01050000000000000</t>
  </si>
  <si>
    <t>01050000000000500</t>
  </si>
  <si>
    <t>01050200000000500</t>
  </si>
  <si>
    <t>01050201000000510</t>
  </si>
  <si>
    <t>01050201050000510</t>
  </si>
  <si>
    <t>01050000000000600</t>
  </si>
  <si>
    <t>01050200000000600</t>
  </si>
  <si>
    <t>01050201000000610</t>
  </si>
  <si>
    <t>01050201050000610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</si>
  <si>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чрезвычайной ситуации</t>
  </si>
  <si>
    <t>Осуществление отдельных государственных полномочий Краснодарского края по поддержке сельскохозяйственного производства</t>
  </si>
  <si>
    <t>Непрограммные расходы органов местного самоуправления</t>
  </si>
  <si>
    <t>Непрограммные расходы</t>
  </si>
  <si>
    <t>Резервный фонд администрации муниципального образования</t>
  </si>
  <si>
    <t>98</t>
  </si>
  <si>
    <t>Мероприятия, направленные на предупреждение и ликвидацию чрезвычайных ситуаций и их последствий, а также на иные мероприятия (неотложные расходы), не относящиеся к публичным нормативным обязательствам</t>
  </si>
  <si>
    <t>Благоустройство</t>
  </si>
  <si>
    <t>Муниципальная программа муниципального образования Апшеронский район "Развитие топливно-энергетического комплекса и жилищно-коммунального хозяйства"</t>
  </si>
  <si>
    <t>Обращение с твердыми коммунальными отходами на территории сельских поселений Апшеронского района</t>
  </si>
  <si>
    <t>7</t>
  </si>
  <si>
    <t>Обеспечение мероприятий в области обращения с твердыми коммунальными отходами</t>
  </si>
  <si>
    <t>Создание и содержание мест (площадок) накопления твердых коммунальных отходов</t>
  </si>
  <si>
    <t>11200</t>
  </si>
  <si>
    <t>Меры государственной поддержки лиц, замещавших муниципальные должности и должности муниципальной службы муниципального образования Апшеронский район</t>
  </si>
  <si>
    <t xml:space="preserve">Выплата пенсии за выслугу лет лицам, замещавшим муниципальные должности и должности муниципальной службы в органах местного самоуправления </t>
  </si>
  <si>
    <t>Средства резервного фонда администрации Краснодарского края</t>
  </si>
  <si>
    <t>Обслуживание государственного (муниципального) внутреннего долга</t>
  </si>
  <si>
    <t>16</t>
  </si>
  <si>
    <t>18</t>
  </si>
  <si>
    <t>19</t>
  </si>
  <si>
    <t>22</t>
  </si>
  <si>
    <t>Поддержка местных инициатив по итогам краевого конкурса</t>
  </si>
  <si>
    <t>62950</t>
  </si>
  <si>
    <t>Финансовое обеспечение непредвиденных расходов, в том числе связанных с предупреждением и ликвидацией чрезвычайных ситуаций и их последствий, а также иных мероприятий (неотложных расходов)</t>
  </si>
  <si>
    <t>21</t>
  </si>
  <si>
    <t>S0620</t>
  </si>
  <si>
    <t>Муниципальная программа муниципального образования Апшеронский район «Развитие образования»</t>
  </si>
  <si>
    <t>62980</t>
  </si>
  <si>
    <t>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</si>
  <si>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</si>
  <si>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</si>
  <si>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"Физическая культура и спорт"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"Образование"</t>
  </si>
  <si>
    <t>Обеспечение условий для развития физической культуры и массового спорта в части оплаты труда инструкторов по спорту</t>
  </si>
  <si>
    <t>0503</t>
  </si>
  <si>
    <t xml:space="preserve"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</t>
  </si>
  <si>
    <t xml:space="preserve">Непрограммные расходы органов 
местного самоуправления
</t>
  </si>
  <si>
    <t>Источники финансирования дефицита районного бюджета по кодам классификации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</si>
  <si>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</si>
  <si>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10302231010000110</t>
  </si>
  <si>
    <t>11610123010000140</t>
  </si>
  <si>
    <t>Доходы бюджета - ВСЕГО: 
в том числе:</t>
  </si>
  <si>
    <t>10602010020000110</t>
  </si>
  <si>
    <t>Налог на имущество организаций по имуществу, не входящему в Единую систему газоснабжения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</si>
  <si>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</si>
  <si>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</si>
  <si>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Департамент по обеспечению деятельности мировых судей Краснодарского края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</si>
  <si>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</si>
  <si>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</si>
  <si>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</si>
  <si>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</si>
  <si>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</si>
  <si>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</si>
  <si>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</si>
  <si>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</si>
  <si>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</si>
  <si>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</si>
  <si>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</si>
  <si>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</si>
  <si>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</si>
  <si>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</si>
  <si>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</si>
  <si>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</si>
  <si>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</si>
  <si>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</si>
  <si>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</si>
  <si>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</si>
  <si>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</si>
  <si>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</si>
  <si>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</si>
  <si>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11402052050000440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</si>
  <si>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</si>
  <si>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11601123010000140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</si>
  <si>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</si>
  <si>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11607010050000140</t>
  </si>
  <si>
    <t>20219999050000150</t>
  </si>
  <si>
    <t>Прочие дотации бюджетам муниципальных районов</t>
  </si>
  <si>
    <t>20229999050000150</t>
  </si>
  <si>
    <t>20235120050000150</t>
  </si>
  <si>
    <t>21860010050000150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</si>
  <si>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</si>
  <si>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11601074010000140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</si>
  <si>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</si>
  <si>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11601154010000140</t>
  </si>
  <si>
    <t>20215001050000150</t>
  </si>
  <si>
    <t>20215002050000150</t>
  </si>
  <si>
    <t>20240014050000150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</si>
  <si>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</si>
  <si>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</si>
  <si>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11607090050000140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</si>
  <si>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</si>
  <si>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20220077050000150</t>
  </si>
  <si>
    <t>20230024050000150</t>
  </si>
  <si>
    <t>11302065050000130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</si>
  <si>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</si>
  <si>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</si>
  <si>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</si>
  <si>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20230029050000150</t>
  </si>
  <si>
    <t>Прочие межбюджетные трансферты, передаваемые бюджетам муниципальных районов</t>
  </si>
  <si>
    <t>20249999050000150</t>
  </si>
  <si>
    <t>21960010050000150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</si>
  <si>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</si>
  <si>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</si>
  <si>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Субсидии бюджетам муниципальных районов на поддержку отрасли культуры</t>
  </si>
  <si>
    <t>20225519050000150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</si>
  <si>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</si>
  <si>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</si>
  <si>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Осуществление капитального ремонта</t>
  </si>
  <si>
    <t>Профилактика терроризма и экстремизма в органах местного самоуправления</t>
  </si>
  <si>
    <t>Пожарная безопасность в органах местного самоуправления</t>
  </si>
  <si>
    <t>Мероприятия по пожарной безопасности</t>
  </si>
  <si>
    <t>10640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</si>
  <si>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</si>
  <si>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обеспечение деятельности (оказание услуг) муниципальных учреждений</t>
  </si>
  <si>
    <t>Реализация мероприятий в области строительства, архитектуры и градостроительства</t>
  </si>
  <si>
    <t>11420</t>
  </si>
  <si>
    <t>Иные межбюджетные трансферты бюджетам поселений за счет средств резервного фонда администрации муниципального образования Апшеронский район</t>
  </si>
  <si>
    <t>Оплата исполнительных листов Арбитражного суда Краснодарского края в части расходов по оплате стоимости фактических потерь электроэнергии и расходов по оплате государственной пошлины в пользу акционерного общества «Независимая энергосбытовая компания Краснодарского края»</t>
  </si>
  <si>
    <t>Иные межбюджетные трансферты на поддержку мер по обеспечению сбалансированности бюджетов поселений</t>
  </si>
  <si>
    <t>10720</t>
  </si>
  <si>
    <t>Организация газоснабжения населения (поселений) (строительство подводящих газопроводов, распределительных газопроводов)</t>
  </si>
  <si>
    <t xml:space="preserve">Мероприятия по информатизации администрации муниципального образования, ее отраслевых (функциональных) органов </t>
  </si>
  <si>
    <t xml:space="preserve">Мероприятия по пожарной безопасности </t>
  </si>
  <si>
    <t>Обеспечение функционирования системы персонифицированного финансирования дополнительного образования детей</t>
  </si>
  <si>
    <t>10230</t>
  </si>
  <si>
    <t>Создание условий для полноценного и безопасного отдыха детей в каникулярное время</t>
  </si>
  <si>
    <t>Мероприятия по организации отдыха детей в каникулярное время</t>
  </si>
  <si>
    <t>00400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</si>
  <si>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</si>
  <si>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63110</t>
  </si>
  <si>
    <t>Молодежная политика</t>
  </si>
  <si>
    <t>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</si>
  <si>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 xml:space="preserve">Функционирование высшего должностного лица субъекта Российской Федерации и муниципального образования   </t>
  </si>
  <si>
    <t>0310</t>
  </si>
  <si>
    <t>ВСЕГО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</si>
  <si>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</si>
  <si>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10102080010000110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</si>
  <si>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</si>
  <si>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11601103010000140</t>
  </si>
  <si>
    <t>11701050050000180</t>
  </si>
  <si>
    <t>21805010050000150</t>
  </si>
  <si>
    <t>21925304050000150</t>
  </si>
  <si>
    <t>21945303050000150</t>
  </si>
  <si>
    <t>Невыясненные поступления, зачисляемые в бюджеты муниципальных районов</t>
  </si>
  <si>
    <t>Доходы бюджетов муниципальных районов от возврата бюджетными учреждениями остатков субсидий прошлых лет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</si>
  <si>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</si>
  <si>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</si>
  <si>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</si>
  <si>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</si>
  <si>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</si>
  <si>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</si>
  <si>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01030100000000000</t>
  </si>
  <si>
    <t>01030100000000800</t>
  </si>
  <si>
    <t>01030100050000810</t>
  </si>
  <si>
    <t>Бюджетные кредиты из других бюджетов бюджетной системы Российской Федерации</t>
  </si>
  <si>
    <t>01030000000000000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</si>
  <si>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</si>
  <si>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</si>
  <si>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</si>
  <si>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Источники внутреннего финансирования дефицитов бюджетов, всего</t>
  </si>
  <si>
    <t>01000000000000000</t>
  </si>
  <si>
    <t>Доходы районного бюджета по кодам классификации доходов бюджетов за 2022 год</t>
  </si>
  <si>
    <t>Расходы районного бюджета по ведомственной структуре расходов районного бюджета за 2022 год</t>
  </si>
  <si>
    <t>Бюджетные ассигнования, утвержденные решением Совета МО Апшеронский район от 23 декабря 2021 года № 89 "О районном бюджете на 2022 год и на плановый период 2023 и 2024 годов"</t>
  </si>
  <si>
    <t xml:space="preserve">           Расходы районного бюджета по разделам и подразделам классификации расходов бюджетов за 2022 год</t>
  </si>
  <si>
    <t>Расходы районного бюджета по целевым статьям (муниципальным программам и непрограммным направлениям деятельности), группам видов расходов классификации расходов бюджетов за 2022 год</t>
  </si>
  <si>
    <t xml:space="preserve"> источников финансирования дефицитов бюджетов за 2022 год</t>
  </si>
  <si>
    <t>10302241010000110</t>
  </si>
  <si>
    <t>10302251010000110</t>
  </si>
  <si>
    <t>10302261010000110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</si>
  <si>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</si>
  <si>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</si>
  <si>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10101012020000110</t>
  </si>
  <si>
    <t>10102010010000110</t>
  </si>
  <si>
    <t>10102030010000110</t>
  </si>
  <si>
    <t>10102040010000110</t>
  </si>
  <si>
    <t>10501011010000110</t>
  </si>
  <si>
    <t>10503010010000110</t>
  </si>
  <si>
    <t>830</t>
  </si>
  <si>
    <t>Проценты, полученные от предоставления бюджетных кредитов внутри страны за счет средств бюджетов муниципальных районов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</si>
  <si>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</si>
  <si>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</si>
  <si>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</si>
  <si>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11103050050000120</t>
  </si>
  <si>
    <t>11610031050000140</t>
  </si>
  <si>
    <t>20220299050000150</t>
  </si>
  <si>
    <t>20220302050000150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</si>
  <si>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</si>
  <si>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</si>
  <si>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</si>
  <si>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11101050050000120</t>
  </si>
  <si>
    <t>11105410050000120</t>
  </si>
  <si>
    <t>11402053050000440</t>
  </si>
  <si>
    <t>11406013050000430</t>
  </si>
  <si>
    <t>11413050050000410</t>
  </si>
  <si>
    <t>Субсидии бюджетам муниципальных районов из местных бюджетов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</si>
  <si>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</si>
  <si>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</si>
  <si>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Прочие безвозмездные поступления в бюджеты муниципальных районов</t>
  </si>
  <si>
    <t>20229900050000150</t>
  </si>
  <si>
    <t>20235303050000150</t>
  </si>
  <si>
    <t>20245179050000150</t>
  </si>
  <si>
    <t>20705030050000150</t>
  </si>
  <si>
    <t>Единая субвенция бюджетам муниципальных районов из бюджета субъекта Российской Федерации</t>
  </si>
  <si>
    <t>20236900050000150</t>
  </si>
  <si>
    <t>11406013130000430</t>
  </si>
  <si>
    <t>69200</t>
  </si>
  <si>
    <t>Переселение граждан из аварийного жилищного фонда</t>
  </si>
  <si>
    <t>8</t>
  </si>
  <si>
    <t>Реализация мероприятий по переселению граждан из аварийного жилищного фонда</t>
  </si>
  <si>
    <t xml:space="preserve">Реализация мероприятий муниципальной программы "Развитие топливно-энергетического комплекса и жилищно-коммунального хозяйства" </t>
  </si>
  <si>
    <t>12200</t>
  </si>
  <si>
    <t>62590</t>
  </si>
  <si>
    <t>Построение и развитие АПК "Безопасный город" и системы "112"</t>
  </si>
  <si>
    <t>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"Сириус"</t>
  </si>
  <si>
    <t>Защита населения и территории муниципальных образований от чрезвычайных ситуаций природного характера на объектах туристского показа, находящихся в муниципальной собственности</t>
  </si>
  <si>
    <t>S3350</t>
  </si>
  <si>
    <t xml:space="preserve">Создание условий для массового отдыха и организации обустройства мест массового отдыха в границах туристского кластера "Курджипский" </t>
  </si>
  <si>
    <t>S3590</t>
  </si>
  <si>
    <t>Подготовка изменений в генеральные планы муниципальных образований Краснодарского края</t>
  </si>
  <si>
    <t>S2560</t>
  </si>
  <si>
    <t>Жилищное хозяйство</t>
  </si>
  <si>
    <t>Федеральный проект "Обеспечение устойчивого сокращения непригодного для проживания жилищного фонда"</t>
  </si>
  <si>
    <t>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</si>
  <si>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</si>
  <si>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67483</t>
  </si>
  <si>
    <t>67484</t>
  </si>
  <si>
    <t>6748S</t>
  </si>
  <si>
    <t>Обеспечение прочих мероприятий по благоустройству</t>
  </si>
  <si>
    <t xml:space="preserve">Прочие мероприятия по благоустройству </t>
  </si>
  <si>
    <t>11190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</si>
  <si>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</si>
  <si>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 кадров</t>
  </si>
  <si>
    <t>10240</t>
  </si>
  <si>
    <t>Текущий ремонт пешеходного моста (подвесного) ст. Нижегородской по ул. Заречной</t>
  </si>
  <si>
    <t>Текущий ремонт (устранение дефектов и устройство ремонтного слоя) покрытия автомобильной дороги Подольское шоссе (от улицы Первомайской дома № 27 до кладбища и вдоль кладбища хутора Подольский) Нефтегорского городского поселения Апшеронского района</t>
  </si>
  <si>
    <t>Формирование земельного участка с постановкой на государственный кадастровый учет и выполнение технического плана по объекту сооружений дорожного транспорта, расположенного по адресу: Краснодарский край, Апшеронский район, поселок Отдаленный, ул. Коммунаров, ул. Буденного, ул. Клубная</t>
  </si>
  <si>
    <t>Формирование земельного участка, расположенного по адресу: Краснодарский край, Апшеронский район, село Тубы, ул. Клубная, 25</t>
  </si>
  <si>
    <t>Формирование земельного участка, расположенного по адресу: Краснодарский край, Апшеронский район, поселок Новый Режет, ул. Железнодорожная, 1</t>
  </si>
  <si>
    <t>Озеленение территории городского парка культуры и отдыха «Юность» в г. Апшеронске</t>
  </si>
  <si>
    <t>Устройство бетонного основания для спортивной игровой площадки в пос. Новые Поляны по ул. Кирова</t>
  </si>
  <si>
    <t>Текущий ремонт автомобильной дороги по ул. К. Маркса от ул. Ленина до ул. Комсомольской в г. Хадыженске</t>
  </si>
  <si>
    <t>Проектно-изыскательские работы по объекту «Реконструкция автомобильного моста х. Травалев, ул. Чкалова (через р. Хадажка)»</t>
  </si>
  <si>
    <t>Обустройство пожарного водоема в ст. Лесогорской Тверского сельского поселения Апшеронского района</t>
  </si>
  <si>
    <t>Приобретение покрытия из резиновой крошки в качестве основания для спортивно-досуговой площадки с учетом его монтажа в пос. Новые Поляны по ул. Кирова</t>
  </si>
  <si>
    <t>Формирование земельного участка, в том числе выполнение схемы расположения земельного участка, установление границ, подготовку межевого плана для формирования зоны особо охраняемой природной территории местного значения «Припшехский лес» в границах Апшеронского городского поселения</t>
  </si>
  <si>
    <t>Устройство ограждения, основания и освещения территории детской игровой площадки, расположенной по адресу: ст. Нефтяная, ул. Красная Нефтегорского городского поселения Апшеронского района</t>
  </si>
  <si>
    <t>Устройство основания и покрытия спортивно-игровой площадки в хуторе Заречном по ул. Заречной Кубанского сельского поселения Апшеронского района</t>
  </si>
  <si>
    <t>Устранение поваленных деревьев и других древесных остатков в русле реки Пшеха в поселке Новые Поляны, в станицах Самурской и Ширванской Новополянского сельского поселения Апшеронского района</t>
  </si>
  <si>
    <t>Ремонт автомобильной дороги ст-ца Темнолесская, 25 кв-л</t>
  </si>
  <si>
    <t>Благоустройство спортивной игровой площадки в пос. Новые Поляны по ул. Кирова</t>
  </si>
  <si>
    <t>Выполнение предпроектных работ, изыскательских работ, изготовление проектно-сметной документации по объекту: «Строительство подводящего водопровода к станице Нижегородской Апшеронского района Краснодарского края»</t>
  </si>
  <si>
    <t>Выполнение предпроектных работ по объекту: «Строительство подводящего водопровода к хутору Гуамка Апшеронского района Краснодарского края»</t>
  </si>
  <si>
    <t>23</t>
  </si>
  <si>
    <t>Ремонт тротуара к МБОУ СОШ № 3 от ул. Партизанская до ул. Буденного в г. Апшеронске, Краснодарского края</t>
  </si>
  <si>
    <t>24</t>
  </si>
  <si>
    <t>Ремонт подъездной дороги к МБОУ СОШ № 3 по адресу г. Апшеронск, ул. Партизанская, 75</t>
  </si>
  <si>
    <t>25</t>
  </si>
  <si>
    <t>Устройство основания и покрытия, устройство ограждения и оснащение уличной воркаут - площадки в поселке Асфальтовая Гора Кабардинского сельского поселения Апшеронского района по адресному ориентиру: Краснодарский край, Апшеронский район, поселок Асфальтовая Гора</t>
  </si>
  <si>
    <t>26</t>
  </si>
  <si>
    <t>Приобретение и установку системы ретранслирования с монтажом и настройкой оборудования в Отдаленном сельском поселении Апшеронского района</t>
  </si>
  <si>
    <t>27</t>
  </si>
  <si>
    <t>Текущий ремонт тротуара по ул. Советской от дома № 18 до дома № 78 в пгт. Нефтегорск Нефтегорского городского поселения Апшеронского района</t>
  </si>
  <si>
    <t>28</t>
  </si>
  <si>
    <t>Текущий ремонт (монтаж металлоконструкций пролетного строения, устройство опор, устройство монолитного полотна пролета) моста в ст-це Нефтяной по ул. Красной (через р. Полба) Нефтегорского городского поселения Апшеронского района</t>
  </si>
  <si>
    <t>29</t>
  </si>
  <si>
    <t>Текущий ремонт пешеходного моста х. Кушинка (через р. Маратучка) Черниговского сельского поселения Апшеронского района Краснодарского края</t>
  </si>
  <si>
    <t>31</t>
  </si>
  <si>
    <t>Внесение вкладов в имущество</t>
  </si>
  <si>
    <t>10830</t>
  </si>
  <si>
    <t>Строительство, реконструкция (в том числе реконструкция объектов незавершенного строительства) и техническое перевооружение объектов общественной инфраструктуры муниципального значения, приобретение объектов недвижимости</t>
  </si>
  <si>
    <t>S0470</t>
  </si>
  <si>
    <t>Профилактика терроризма</t>
  </si>
  <si>
    <t>S0460</t>
  </si>
  <si>
    <t>Мероприятия по профилактике детского дорожно-транспортного травматизма в муниципальных образовательных учреждениях</t>
  </si>
  <si>
    <t>10220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</si>
  <si>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(субвенции на осуществление отдельных государственных полномочий Краснодарского края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организаций)</t>
  </si>
  <si>
    <t>53032</t>
  </si>
  <si>
    <t>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</t>
  </si>
  <si>
    <t>63540</t>
  </si>
  <si>
    <t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</t>
  </si>
  <si>
    <t>S3550</t>
  </si>
  <si>
    <t>Федеральный проект "Патриотическое воспитание граждан Российской Федерации"</t>
  </si>
  <si>
    <t>ЕВ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</si>
  <si>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</si>
  <si>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5179F</t>
  </si>
  <si>
    <t>Организация подвоза обучающихся, проживающих на территории Туапсинского района</t>
  </si>
  <si>
    <t>27000</t>
  </si>
  <si>
    <t>Государственная поддержка отрасли культуры</t>
  </si>
  <si>
    <t>L5190</t>
  </si>
  <si>
    <t>Ремонт и укрепление материально-технической базы, техническое оснащение муниципальных учреждений культуры и (или) детских музыкальных школ, художественных школ, школ искусств, домов детского творчества</t>
  </si>
  <si>
    <t>S0640</t>
  </si>
  <si>
    <t>Обеспечение развития и укрепления материально технической базы домов культуры в населенных пунктах с числом жителей до 50 тысяч человек</t>
  </si>
  <si>
    <t>S4670</t>
  </si>
  <si>
    <t>Реализация мероприятий, направленных на развитие детско-юношеского спорта,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 (укрепление материально-технической базы муниципальных физкультурно-спортивных организаций)</t>
  </si>
  <si>
    <t>S3570</t>
  </si>
  <si>
    <t>Содействие развитию физической культуры и спорта</t>
  </si>
  <si>
    <t>Поддержка социально ориентированных некоммерческих организаций, осуществляющих свою деятельность в области физической культуры и спорта</t>
  </si>
  <si>
    <t>69100</t>
  </si>
  <si>
    <t>69110</t>
  </si>
  <si>
    <t>69130</t>
  </si>
  <si>
    <t>69140</t>
  </si>
  <si>
    <t>69170</t>
  </si>
  <si>
    <t>69180</t>
  </si>
  <si>
    <t>69190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</si>
  <si>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(субвенции на осуществление отдельных государственных полномочий Краснодарского края по обеспечению выплат ежемесячного денежного вознаграждения за классное руководство педагогическим работникам муниципальных общеобразовательных организаций)</t>
  </si>
  <si>
    <t>Создание условий для массового отдыха и организации обустройства мест массового отдыха в границах туристского кластера "Курджипский"</t>
  </si>
  <si>
    <t>0501</t>
  </si>
  <si>
    <t>0705</t>
  </si>
  <si>
    <t>Южное межрегиональное управление Росприроднадзора</t>
  </si>
  <si>
    <t>Управление Федерального казначейства по Краснодарскому краю</t>
  </si>
  <si>
    <t>Управление Федеральной службы по надзору в сфере защиты прав потребителей и благополучия человека по Краснодарскому краю</t>
  </si>
  <si>
    <t>Управление Федеральной налоговой службы по Краснодарскому краю</t>
  </si>
  <si>
    <t>Главное управление Министерства внутренних дел Российской Федерации по Краснодарскому краю</t>
  </si>
  <si>
    <t>Министерство труда и социального развития Краснодарского края</t>
  </si>
  <si>
    <t>Иные источники внутреннего финансирования дефицитов бюджетов</t>
  </si>
  <si>
    <t>01060000000000000</t>
  </si>
  <si>
    <t>Бюджетные кредиты, предоставленные внутри страны в валюте Российской Федерации</t>
  </si>
  <si>
    <t>01060500000000000</t>
  </si>
  <si>
    <t>Предоставление бюджетных кредитов внутри страны в валюте Российской Федерации</t>
  </si>
  <si>
    <t>01060500000000500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</si>
  <si>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</si>
  <si>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01060502050000540</t>
  </si>
  <si>
    <t>Возврат бюджетных кредитов, предоставленных внутри страны в валюте Российской Федерации</t>
  </si>
  <si>
    <t>01060500000000600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</si>
  <si>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</si>
  <si>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01060502000000600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</si>
  <si>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</si>
  <si>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01060502050000640</t>
  </si>
  <si>
    <t>01060502000000500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</si>
  <si>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</si>
  <si>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       Приложение 1                                                                                                                                                                              </t>
  </si>
  <si>
    <t xml:space="preserve">        к решению Совета муниципального</t>
  </si>
  <si>
    <t xml:space="preserve">        образования Апшеронский район</t>
  </si>
  <si>
    <t xml:space="preserve">     Приложение 5                                                        </t>
  </si>
  <si>
    <t xml:space="preserve">     к решению Совета муниципального</t>
  </si>
  <si>
    <t xml:space="preserve">     образования Апшеронский район </t>
  </si>
  <si>
    <t xml:space="preserve">        от 22.06.2023 № 196</t>
  </si>
  <si>
    <t>Приложение 2                                                        к решению Совета муниципального образования Апшеронский район              от 22.06.2023 № 196</t>
  </si>
  <si>
    <t>Приложение 3                                                        к решению Совета муниципального образования Апшеронский район                от 22.06.2023 № 196</t>
  </si>
  <si>
    <t>Приложение 4                                                                          к решению Совета муниципального                        образования Апшеронский район                                           от 22.06.2023 № 196</t>
  </si>
  <si>
    <t xml:space="preserve">     от 22.06.2023 № 196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</si>
</sst>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"/>
    <numFmt numFmtId="175" formatCode="0.000"/>
    <numFmt numFmtId="176" formatCode="_-* #,##0.000000_р_._-;\-* #,##0.000000_р_._-;_-* &quot;-&quot;??_р_._-;_-@_-"/>
    <numFmt numFmtId="177" formatCode="&quot;&quot;#000"/>
    <numFmt numFmtId="178" formatCode="&quot;&quot;###,##0.00"/>
    <numFmt numFmtId="179" formatCode="[$-FC19]d\ mmmm\ yyyy\ &quot;г.&quot;"/>
    <numFmt numFmtId="180" formatCode="0.0000"/>
    <numFmt numFmtId="181" formatCode="0.000000"/>
    <numFmt numFmtId="182" formatCode="0.0000000"/>
    <numFmt numFmtId="183" formatCode="#,##0.00_ ;\-#,##0.00\ 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\ _₽_-;\-* #,##0.00000\ _₽_-;_-* &quot;-&quot;?????\ _₽_-;_-@_-"/>
    <numFmt numFmtId="188" formatCode="_-* #,##0.0_р_._-;\-* #,##0.0_р_._-;_-* &quot;-&quot;??_р_._-;_-@_-"/>
    <numFmt numFmtId="189" formatCode="_-* #,##0_р_._-;\-* #,##0_р_._-;_-* &quot;-&quot;??_р_._-;_-@_-"/>
    <numFmt numFmtId="190" formatCode="#,##0.0_ ;\-#,##0.0\ "/>
    <numFmt numFmtId="191" formatCode="#,##0.000_ ;\-#,##0.000\ "/>
    <numFmt numFmtId="192" formatCode="#,##0.0000_ ;\-#,##0.0000\ "/>
    <numFmt numFmtId="193" formatCode="#,##0.00000_ ;\-#,##0.00000\ "/>
    <numFmt numFmtId="194" formatCode="#,##0.00;[Red]\-#,##0.00"/>
    <numFmt numFmtId="195" formatCode="#,##0.00;[Red]\-#,##0.00;0.00"/>
    <numFmt numFmtId="196" formatCode="0\.00"/>
    <numFmt numFmtId="197" formatCode="0\.00\.000\.000"/>
    <numFmt numFmtId="198" formatCode="000"/>
    <numFmt numFmtId="199" formatCode="00\.00\.00"/>
    <numFmt numFmtId="200" formatCode="#,##0.00_ ;[Red]\-#,##0.00\ "/>
    <numFmt numFmtId="201" formatCode="000\.00\.0000"/>
    <numFmt numFmtId="202" formatCode="000\.000\.000"/>
    <numFmt numFmtId="203" formatCode="000\.00\.00"/>
    <numFmt numFmtId="204" formatCode="0000000000"/>
    <numFmt numFmtId="205" formatCode="0000"/>
    <numFmt numFmtId="206" formatCode="000\.00\.000\.0"/>
    <numFmt numFmtId="207" formatCode="00\.00\.0"/>
    <numFmt numFmtId="208" formatCode="000\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000_ ;\-#,##0.000000\ "/>
    <numFmt numFmtId="214" formatCode="#,##0.00_ ;[Red]\-#,##0.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6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5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0" fontId="4" fillId="0" borderId="0" xfId="68" applyFont="1" applyFill="1">
      <alignment/>
      <protection/>
    </xf>
    <xf numFmtId="0" fontId="4" fillId="0" borderId="0" xfId="0" applyFont="1" applyFill="1" applyAlignment="1">
      <alignment wrapText="1"/>
    </xf>
    <xf numFmtId="0" fontId="4" fillId="33" borderId="0" xfId="68" applyFont="1" applyFill="1" applyProtection="1">
      <alignment/>
      <protection/>
    </xf>
    <xf numFmtId="0" fontId="3" fillId="33" borderId="0" xfId="0" applyFont="1" applyFill="1" applyAlignment="1" applyProtection="1">
      <alignment/>
      <protection/>
    </xf>
    <xf numFmtId="172" fontId="4" fillId="33" borderId="0" xfId="0" applyNumberFormat="1" applyFont="1" applyFill="1" applyAlignment="1" applyProtection="1">
      <alignment horizontal="right"/>
      <protection/>
    </xf>
    <xf numFmtId="173" fontId="3" fillId="33" borderId="0" xfId="0" applyNumberFormat="1" applyFont="1" applyFill="1" applyBorder="1" applyAlignment="1" applyProtection="1">
      <alignment horizontal="right"/>
      <protection/>
    </xf>
    <xf numFmtId="0" fontId="4" fillId="33" borderId="0" xfId="68" applyFont="1" applyFill="1">
      <alignment/>
      <protection/>
    </xf>
    <xf numFmtId="0" fontId="4" fillId="0" borderId="0" xfId="0" applyFont="1" applyFill="1" applyAlignment="1">
      <alignment horizontal="center"/>
    </xf>
    <xf numFmtId="0" fontId="3" fillId="33" borderId="0" xfId="0" applyFont="1" applyFill="1" applyAlignment="1" applyProtection="1">
      <alignment horizontal="left"/>
      <protection/>
    </xf>
    <xf numFmtId="172" fontId="3" fillId="33" borderId="0" xfId="0" applyNumberFormat="1" applyFont="1" applyFill="1" applyAlignment="1" applyProtection="1">
      <alignment horizontal="right"/>
      <protection/>
    </xf>
    <xf numFmtId="0" fontId="3" fillId="33" borderId="0" xfId="65" applyFont="1" applyFill="1" applyProtection="1">
      <alignment/>
      <protection/>
    </xf>
    <xf numFmtId="0" fontId="8" fillId="33" borderId="0" xfId="0" applyFont="1" applyFill="1" applyAlignment="1" applyProtection="1">
      <alignment/>
      <protection/>
    </xf>
    <xf numFmtId="49" fontId="4" fillId="0" borderId="0" xfId="68" applyNumberFormat="1" applyFont="1" applyFill="1">
      <alignment/>
      <protection/>
    </xf>
    <xf numFmtId="1" fontId="4" fillId="0" borderId="0" xfId="71" applyNumberFormat="1" applyFont="1" applyFill="1">
      <alignment/>
      <protection/>
    </xf>
    <xf numFmtId="0" fontId="4" fillId="33" borderId="0" xfId="0" applyFont="1" applyFill="1" applyAlignment="1">
      <alignment/>
    </xf>
    <xf numFmtId="172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172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left"/>
    </xf>
    <xf numFmtId="1" fontId="4" fillId="33" borderId="0" xfId="69" applyNumberFormat="1" applyFont="1" applyFill="1" applyAlignment="1">
      <alignment horizontal="center" wrapText="1"/>
      <protection/>
    </xf>
    <xf numFmtId="49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49" fontId="4" fillId="33" borderId="0" xfId="0" applyNumberFormat="1" applyFont="1" applyFill="1" applyBorder="1" applyAlignment="1">
      <alignment horizontal="center" wrapText="1"/>
    </xf>
    <xf numFmtId="49" fontId="4" fillId="33" borderId="0" xfId="64" applyNumberFormat="1" applyFont="1" applyFill="1" applyBorder="1" applyAlignment="1">
      <alignment horizontal="center"/>
      <protection/>
    </xf>
    <xf numFmtId="0" fontId="3" fillId="33" borderId="0" xfId="0" applyFont="1" applyFill="1" applyAlignment="1" applyProtection="1">
      <alignment horizontal="right"/>
      <protection/>
    </xf>
    <xf numFmtId="173" fontId="3" fillId="33" borderId="0" xfId="71" applyNumberFormat="1" applyFont="1" applyFill="1" applyAlignment="1" applyProtection="1">
      <alignment horizontal="right"/>
      <protection/>
    </xf>
    <xf numFmtId="49" fontId="3" fillId="33" borderId="0" xfId="0" applyNumberFormat="1" applyFont="1" applyFill="1" applyAlignment="1" applyProtection="1">
      <alignment horizontal="center"/>
      <protection/>
    </xf>
    <xf numFmtId="174" fontId="3" fillId="33" borderId="0" xfId="65" applyNumberFormat="1" applyFont="1" applyFill="1" applyProtection="1">
      <alignment/>
      <protection/>
    </xf>
    <xf numFmtId="174" fontId="8" fillId="33" borderId="0" xfId="0" applyNumberFormat="1" applyFont="1" applyFill="1" applyAlignment="1" applyProtection="1">
      <alignment/>
      <protection/>
    </xf>
    <xf numFmtId="175" fontId="8" fillId="33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172" fontId="4" fillId="0" borderId="0" xfId="68" applyNumberFormat="1" applyFont="1" applyFill="1">
      <alignment/>
      <protection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172" fontId="4" fillId="33" borderId="0" xfId="68" applyNumberFormat="1" applyFont="1" applyFill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4" fillId="33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 horizontal="left" vertical="center" wrapText="1"/>
    </xf>
    <xf numFmtId="0" fontId="4" fillId="33" borderId="0" xfId="69" applyNumberFormat="1" applyFont="1" applyFill="1" applyAlignment="1">
      <alignment horizontal="left" vertical="center" wrapText="1"/>
      <protection/>
    </xf>
    <xf numFmtId="49" fontId="4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 applyProtection="1">
      <alignment horizontal="left" vertical="center"/>
      <protection/>
    </xf>
    <xf numFmtId="0" fontId="3" fillId="33" borderId="0" xfId="65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4" fontId="3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left"/>
    </xf>
    <xf numFmtId="4" fontId="3" fillId="33" borderId="0" xfId="0" applyNumberFormat="1" applyFont="1" applyFill="1" applyAlignment="1">
      <alignment/>
    </xf>
    <xf numFmtId="4" fontId="3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1" xfId="65" applyNumberFormat="1" applyFont="1" applyFill="1" applyBorder="1" applyAlignment="1" applyProtection="1">
      <alignment horizontal="center" vertical="center" wrapText="1"/>
      <protection/>
    </xf>
    <xf numFmtId="0" fontId="3" fillId="33" borderId="10" xfId="65" applyFont="1" applyFill="1" applyBorder="1" applyAlignment="1" applyProtection="1">
      <alignment horizontal="center" vertical="center" wrapText="1"/>
      <protection/>
    </xf>
    <xf numFmtId="172" fontId="3" fillId="33" borderId="10" xfId="0" applyNumberFormat="1" applyFont="1" applyFill="1" applyBorder="1" applyAlignment="1" applyProtection="1">
      <alignment horizontal="center" vertical="center" wrapText="1"/>
      <protection/>
    </xf>
    <xf numFmtId="17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3" xfId="71" applyFont="1" applyFill="1" applyBorder="1" applyAlignment="1" applyProtection="1">
      <alignment horizontal="center" vertical="top" wrapText="1"/>
      <protection/>
    </xf>
    <xf numFmtId="4" fontId="3" fillId="33" borderId="10" xfId="79" applyNumberFormat="1" applyFont="1" applyFill="1" applyBorder="1" applyAlignment="1" applyProtection="1">
      <alignment horizontal="right" wrapText="1"/>
      <protection/>
    </xf>
    <xf numFmtId="1" fontId="3" fillId="33" borderId="14" xfId="0" applyNumberFormat="1" applyFont="1" applyFill="1" applyBorder="1" applyAlignment="1" applyProtection="1">
      <alignment horizontal="right"/>
      <protection/>
    </xf>
    <xf numFmtId="0" fontId="3" fillId="33" borderId="15" xfId="71" applyFont="1" applyFill="1" applyBorder="1" applyAlignment="1" applyProtection="1">
      <alignment horizontal="left" vertical="center"/>
      <protection/>
    </xf>
    <xf numFmtId="4" fontId="3" fillId="33" borderId="16" xfId="79" applyNumberFormat="1" applyFont="1" applyFill="1" applyBorder="1" applyAlignment="1" applyProtection="1">
      <alignment horizontal="right" wrapText="1"/>
      <protection/>
    </xf>
    <xf numFmtId="4" fontId="3" fillId="33" borderId="10" xfId="71" applyNumberFormat="1" applyFont="1" applyFill="1" applyBorder="1">
      <alignment/>
      <protection/>
    </xf>
    <xf numFmtId="4" fontId="3" fillId="33" borderId="10" xfId="79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>
      <alignment horizontal="left" vertical="center"/>
    </xf>
    <xf numFmtId="49" fontId="4" fillId="33" borderId="0" xfId="68" applyNumberFormat="1" applyFont="1" applyFill="1">
      <alignment/>
      <protection/>
    </xf>
    <xf numFmtId="0" fontId="4" fillId="33" borderId="0" xfId="0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/>
    </xf>
    <xf numFmtId="172" fontId="4" fillId="33" borderId="0" xfId="0" applyNumberFormat="1" applyFont="1" applyFill="1" applyAlignment="1">
      <alignment horizontal="right"/>
    </xf>
    <xf numFmtId="4" fontId="4" fillId="33" borderId="0" xfId="0" applyNumberFormat="1" applyFont="1" applyFill="1" applyAlignment="1">
      <alignment horizontal="center"/>
    </xf>
    <xf numFmtId="173" fontId="4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>
      <alignment horizontal="left" vertical="top"/>
    </xf>
    <xf numFmtId="0" fontId="3" fillId="33" borderId="10" xfId="71" applyFont="1" applyFill="1" applyBorder="1" applyAlignment="1">
      <alignment horizontal="center" vertical="top" wrapText="1"/>
      <protection/>
    </xf>
    <xf numFmtId="1" fontId="3" fillId="33" borderId="17" xfId="0" applyNumberFormat="1" applyFont="1" applyFill="1" applyBorder="1" applyAlignment="1" applyProtection="1">
      <alignment horizontal="right"/>
      <protection/>
    </xf>
    <xf numFmtId="0" fontId="3" fillId="33" borderId="16" xfId="71" applyFont="1" applyFill="1" applyBorder="1" applyAlignment="1" applyProtection="1">
      <alignment horizontal="center" vertical="top" wrapText="1"/>
      <protection/>
    </xf>
    <xf numFmtId="1" fontId="3" fillId="33" borderId="18" xfId="0" applyNumberFormat="1" applyFont="1" applyFill="1" applyBorder="1" applyAlignment="1" applyProtection="1">
      <alignment horizontal="right"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1" fontId="3" fillId="33" borderId="20" xfId="0" applyNumberFormat="1" applyFont="1" applyFill="1" applyBorder="1" applyAlignment="1" applyProtection="1">
      <alignment horizontal="right"/>
      <protection/>
    </xf>
    <xf numFmtId="1" fontId="3" fillId="33" borderId="10" xfId="0" applyNumberFormat="1" applyFont="1" applyFill="1" applyBorder="1" applyAlignment="1" applyProtection="1">
      <alignment horizontal="right"/>
      <protection/>
    </xf>
    <xf numFmtId="49" fontId="3" fillId="33" borderId="10" xfId="71" applyNumberFormat="1" applyFont="1" applyFill="1" applyBorder="1" applyAlignment="1">
      <alignment horizontal="center" vertical="top"/>
      <protection/>
    </xf>
    <xf numFmtId="49" fontId="3" fillId="33" borderId="21" xfId="71" applyNumberFormat="1" applyFont="1" applyFill="1" applyBorder="1" applyAlignment="1">
      <alignment horizontal="center" vertical="top"/>
      <protection/>
    </xf>
    <xf numFmtId="49" fontId="3" fillId="33" borderId="22" xfId="71" applyNumberFormat="1" applyFont="1" applyFill="1" applyBorder="1" applyAlignment="1">
      <alignment horizontal="center" vertical="top"/>
      <protection/>
    </xf>
    <xf numFmtId="0" fontId="3" fillId="33" borderId="21" xfId="71" applyFont="1" applyFill="1" applyBorder="1" applyAlignment="1">
      <alignment horizontal="center" vertical="top" wrapText="1"/>
      <protection/>
    </xf>
    <xf numFmtId="4" fontId="3" fillId="33" borderId="21" xfId="79" applyNumberFormat="1" applyFont="1" applyFill="1" applyBorder="1" applyAlignment="1" applyProtection="1">
      <alignment horizontal="right" wrapText="1"/>
      <protection/>
    </xf>
    <xf numFmtId="4" fontId="4" fillId="33" borderId="0" xfId="68" applyNumberFormat="1" applyFont="1" applyFill="1">
      <alignment/>
      <protection/>
    </xf>
    <xf numFmtId="4" fontId="4" fillId="33" borderId="0" xfId="68" applyNumberFormat="1" applyFont="1" applyFill="1" applyAlignment="1">
      <alignment horizontal="center"/>
      <protection/>
    </xf>
    <xf numFmtId="4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49" fontId="3" fillId="0" borderId="10" xfId="6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49" fontId="3" fillId="0" borderId="10" xfId="65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67" applyFont="1" applyFill="1" applyBorder="1" applyAlignment="1">
      <alignment horizontal="left" vertical="center" wrapText="1"/>
      <protection/>
    </xf>
    <xf numFmtId="0" fontId="3" fillId="0" borderId="10" xfId="67" applyFont="1" applyFill="1" applyBorder="1" applyAlignment="1">
      <alignment horizontal="center" vertical="center"/>
      <protection/>
    </xf>
    <xf numFmtId="49" fontId="11" fillId="0" borderId="10" xfId="0" applyNumberFormat="1" applyFont="1" applyFill="1" applyBorder="1" applyAlignment="1">
      <alignment horizontal="center" wrapText="1"/>
    </xf>
    <xf numFmtId="0" fontId="3" fillId="33" borderId="23" xfId="65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/>
    </xf>
    <xf numFmtId="49" fontId="3" fillId="33" borderId="21" xfId="0" applyNumberFormat="1" applyFont="1" applyFill="1" applyBorder="1" applyAlignment="1">
      <alignment horizontal="center" vertical="center"/>
    </xf>
    <xf numFmtId="1" fontId="3" fillId="33" borderId="21" xfId="0" applyNumberFormat="1" applyFont="1" applyFill="1" applyBorder="1" applyAlignment="1">
      <alignment horizontal="center" vertical="center"/>
    </xf>
    <xf numFmtId="3" fontId="3" fillId="33" borderId="2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12" xfId="0" applyNumberFormat="1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/>
    </xf>
    <xf numFmtId="49" fontId="3" fillId="33" borderId="23" xfId="0" applyNumberFormat="1" applyFont="1" applyFill="1" applyBorder="1" applyAlignment="1">
      <alignment vertical="top" wrapText="1"/>
    </xf>
    <xf numFmtId="49" fontId="3" fillId="33" borderId="10" xfId="64" applyNumberFormat="1" applyFont="1" applyFill="1" applyBorder="1" applyAlignment="1">
      <alignment horizontal="center" vertical="top" wrapText="1"/>
      <protection/>
    </xf>
    <xf numFmtId="49" fontId="3" fillId="33" borderId="10" xfId="64" applyNumberFormat="1" applyFont="1" applyFill="1" applyBorder="1" applyAlignment="1">
      <alignment horizontal="center" vertical="top"/>
      <protection/>
    </xf>
    <xf numFmtId="49" fontId="3" fillId="33" borderId="24" xfId="64" applyNumberFormat="1" applyFont="1" applyFill="1" applyBorder="1" applyAlignment="1">
      <alignment horizontal="center" vertical="top"/>
      <protection/>
    </xf>
    <xf numFmtId="49" fontId="3" fillId="33" borderId="11" xfId="64" applyNumberFormat="1" applyFont="1" applyFill="1" applyBorder="1" applyAlignment="1">
      <alignment horizontal="center" vertical="top"/>
      <protection/>
    </xf>
    <xf numFmtId="49" fontId="3" fillId="33" borderId="23" xfId="64" applyNumberFormat="1" applyFont="1" applyFill="1" applyBorder="1" applyAlignment="1">
      <alignment horizontal="center" vertical="top"/>
      <protection/>
    </xf>
    <xf numFmtId="0" fontId="3" fillId="33" borderId="0" xfId="0" applyFont="1" applyFill="1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178" fontId="11" fillId="33" borderId="25" xfId="0" applyNumberFormat="1" applyFont="1" applyFill="1" applyBorder="1" applyAlignment="1">
      <alignment wrapText="1"/>
    </xf>
    <xf numFmtId="49" fontId="4" fillId="33" borderId="10" xfId="33" applyNumberFormat="1" applyFont="1" applyFill="1" applyBorder="1" applyAlignment="1">
      <alignment horizontal="left" wrapText="1"/>
      <protection/>
    </xf>
    <xf numFmtId="49" fontId="4" fillId="33" borderId="23" xfId="33" applyNumberFormat="1" applyFont="1" applyFill="1" applyBorder="1" applyAlignment="1">
      <alignment wrapText="1"/>
      <protection/>
    </xf>
    <xf numFmtId="49" fontId="4" fillId="33" borderId="26" xfId="35" applyNumberFormat="1" applyFont="1" applyFill="1" applyBorder="1" applyAlignment="1">
      <alignment horizontal="center"/>
      <protection/>
    </xf>
    <xf numFmtId="49" fontId="4" fillId="33" borderId="13" xfId="35" applyNumberFormat="1" applyFont="1" applyFill="1" applyBorder="1" applyAlignment="1">
      <alignment horizontal="center"/>
      <protection/>
    </xf>
    <xf numFmtId="49" fontId="4" fillId="33" borderId="25" xfId="35" applyNumberFormat="1" applyFont="1" applyFill="1" applyBorder="1" applyAlignment="1">
      <alignment horizontal="center"/>
      <protection/>
    </xf>
    <xf numFmtId="49" fontId="4" fillId="33" borderId="27" xfId="35" applyNumberFormat="1" applyFont="1" applyFill="1" applyBorder="1" applyAlignment="1">
      <alignment horizontal="center"/>
      <protection/>
    </xf>
    <xf numFmtId="49" fontId="4" fillId="33" borderId="28" xfId="35" applyNumberFormat="1" applyFont="1" applyFill="1" applyBorder="1" applyAlignment="1">
      <alignment horizontal="center"/>
      <protection/>
    </xf>
    <xf numFmtId="49" fontId="4" fillId="33" borderId="13" xfId="35" applyNumberFormat="1" applyFont="1" applyFill="1" applyBorder="1" applyAlignment="1">
      <alignment wrapText="1"/>
      <protection/>
    </xf>
    <xf numFmtId="49" fontId="4" fillId="33" borderId="15" xfId="35" applyNumberFormat="1" applyFont="1" applyFill="1" applyBorder="1" applyAlignment="1">
      <alignment horizontal="center"/>
      <protection/>
    </xf>
    <xf numFmtId="49" fontId="4" fillId="33" borderId="29" xfId="35" applyNumberFormat="1" applyFont="1" applyFill="1" applyBorder="1" applyAlignment="1">
      <alignment horizontal="center"/>
      <protection/>
    </xf>
    <xf numFmtId="49" fontId="4" fillId="33" borderId="24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wrapText="1"/>
    </xf>
    <xf numFmtId="2" fontId="4" fillId="33" borderId="23" xfId="0" applyNumberFormat="1" applyFont="1" applyFill="1" applyBorder="1" applyAlignment="1">
      <alignment wrapText="1"/>
    </xf>
    <xf numFmtId="49" fontId="4" fillId="33" borderId="24" xfId="64" applyNumberFormat="1" applyFont="1" applyFill="1" applyBorder="1" applyAlignment="1">
      <alignment horizontal="center"/>
      <protection/>
    </xf>
    <xf numFmtId="49" fontId="4" fillId="33" borderId="11" xfId="64" applyNumberFormat="1" applyFont="1" applyFill="1" applyBorder="1" applyAlignment="1">
      <alignment horizontal="center"/>
      <protection/>
    </xf>
    <xf numFmtId="49" fontId="4" fillId="33" borderId="23" xfId="64" applyNumberFormat="1" applyFont="1" applyFill="1" applyBorder="1" applyAlignment="1">
      <alignment horizontal="center"/>
      <protection/>
    </xf>
    <xf numFmtId="49" fontId="4" fillId="33" borderId="10" xfId="64" applyNumberFormat="1" applyFont="1" applyFill="1" applyBorder="1" applyAlignment="1">
      <alignment horizontal="center"/>
      <protection/>
    </xf>
    <xf numFmtId="49" fontId="4" fillId="33" borderId="23" xfId="33" applyNumberFormat="1" applyFont="1" applyFill="1" applyBorder="1" applyAlignment="1">
      <alignment horizontal="left" wrapText="1"/>
      <protection/>
    </xf>
    <xf numFmtId="49" fontId="4" fillId="33" borderId="23" xfId="64" applyNumberFormat="1" applyFont="1" applyFill="1" applyBorder="1" applyAlignment="1">
      <alignment horizontal="left" wrapText="1"/>
      <protection/>
    </xf>
    <xf numFmtId="49" fontId="4" fillId="33" borderId="30" xfId="0" applyNumberFormat="1" applyFont="1" applyFill="1" applyBorder="1" applyAlignment="1">
      <alignment horizontal="center"/>
    </xf>
    <xf numFmtId="49" fontId="4" fillId="33" borderId="31" xfId="0" applyNumberFormat="1" applyFont="1" applyFill="1" applyBorder="1" applyAlignment="1">
      <alignment horizontal="center"/>
    </xf>
    <xf numFmtId="49" fontId="4" fillId="33" borderId="32" xfId="64" applyNumberFormat="1" applyFont="1" applyFill="1" applyBorder="1" applyAlignment="1">
      <alignment horizontal="center"/>
      <protection/>
    </xf>
    <xf numFmtId="49" fontId="4" fillId="33" borderId="27" xfId="64" applyNumberFormat="1" applyFont="1" applyFill="1" applyBorder="1" applyAlignment="1">
      <alignment horizontal="center"/>
      <protection/>
    </xf>
    <xf numFmtId="49" fontId="4" fillId="33" borderId="23" xfId="59" applyNumberFormat="1" applyFont="1" applyFill="1" applyBorder="1" applyAlignment="1" applyProtection="1">
      <alignment horizontal="left" wrapText="1"/>
      <protection hidden="1"/>
    </xf>
    <xf numFmtId="0" fontId="13" fillId="33" borderId="10" xfId="0" applyFont="1" applyFill="1" applyBorder="1" applyAlignment="1">
      <alignment horizontal="center" vertical="top"/>
    </xf>
    <xf numFmtId="49" fontId="13" fillId="33" borderId="23" xfId="0" applyNumberFormat="1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 horizontal="center"/>
    </xf>
    <xf numFmtId="49" fontId="13" fillId="33" borderId="24" xfId="0" applyNumberFormat="1" applyFont="1" applyFill="1" applyBorder="1" applyAlignment="1">
      <alignment horizontal="center"/>
    </xf>
    <xf numFmtId="49" fontId="13" fillId="33" borderId="11" xfId="0" applyNumberFormat="1" applyFont="1" applyFill="1" applyBorder="1" applyAlignment="1">
      <alignment horizontal="center"/>
    </xf>
    <xf numFmtId="49" fontId="13" fillId="33" borderId="23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left" wrapText="1"/>
    </xf>
    <xf numFmtId="49" fontId="4" fillId="33" borderId="13" xfId="33" applyNumberFormat="1" applyFont="1" applyFill="1" applyBorder="1" applyAlignment="1">
      <alignment wrapText="1"/>
      <protection/>
    </xf>
    <xf numFmtId="49" fontId="4" fillId="33" borderId="23" xfId="57" applyNumberFormat="1" applyFont="1" applyFill="1" applyBorder="1" applyAlignment="1">
      <alignment wrapText="1"/>
      <protection/>
    </xf>
    <xf numFmtId="49" fontId="4" fillId="33" borderId="15" xfId="35" applyNumberFormat="1" applyFont="1" applyFill="1" applyBorder="1" applyAlignment="1">
      <alignment wrapText="1"/>
      <protection/>
    </xf>
    <xf numFmtId="49" fontId="4" fillId="33" borderId="33" xfId="34" applyNumberFormat="1" applyFont="1" applyFill="1" applyBorder="1" applyAlignment="1">
      <alignment horizontal="center" wrapText="1"/>
      <protection/>
    </xf>
    <xf numFmtId="49" fontId="4" fillId="33" borderId="33" xfId="34" applyNumberFormat="1" applyFont="1" applyFill="1" applyBorder="1" applyAlignment="1">
      <alignment horizontal="center"/>
      <protection/>
    </xf>
    <xf numFmtId="49" fontId="4" fillId="33" borderId="26" xfId="35" applyNumberFormat="1" applyFont="1" applyFill="1" applyBorder="1" applyAlignment="1">
      <alignment wrapText="1"/>
      <protection/>
    </xf>
    <xf numFmtId="49" fontId="4" fillId="33" borderId="26" xfId="64" applyNumberFormat="1" applyFont="1" applyFill="1" applyBorder="1" applyAlignment="1">
      <alignment horizontal="center"/>
      <protection/>
    </xf>
    <xf numFmtId="49" fontId="4" fillId="33" borderId="25" xfId="34" applyNumberFormat="1" applyFont="1" applyFill="1" applyBorder="1" applyAlignment="1">
      <alignment horizontal="center" wrapText="1"/>
      <protection/>
    </xf>
    <xf numFmtId="49" fontId="4" fillId="33" borderId="25" xfId="34" applyNumberFormat="1" applyFont="1" applyFill="1" applyBorder="1" applyAlignment="1">
      <alignment horizontal="center"/>
      <protection/>
    </xf>
    <xf numFmtId="49" fontId="4" fillId="33" borderId="23" xfId="0" applyNumberFormat="1" applyFont="1" applyFill="1" applyBorder="1" applyAlignment="1">
      <alignment wrapText="1"/>
    </xf>
    <xf numFmtId="49" fontId="4" fillId="33" borderId="10" xfId="64" applyNumberFormat="1" applyFont="1" applyFill="1" applyBorder="1" applyAlignment="1">
      <alignment horizontal="center" wrapText="1"/>
      <protection/>
    </xf>
    <xf numFmtId="49" fontId="4" fillId="33" borderId="24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4" fillId="33" borderId="23" xfId="0" applyNumberFormat="1" applyFont="1" applyFill="1" applyBorder="1" applyAlignment="1">
      <alignment wrapText="1"/>
    </xf>
    <xf numFmtId="183" fontId="4" fillId="33" borderId="10" xfId="79" applyNumberFormat="1" applyFont="1" applyFill="1" applyBorder="1" applyAlignment="1">
      <alignment horizontal="right"/>
    </xf>
    <xf numFmtId="183" fontId="4" fillId="33" borderId="16" xfId="79" applyNumberFormat="1" applyFont="1" applyFill="1" applyBorder="1" applyAlignment="1">
      <alignment horizontal="right"/>
    </xf>
    <xf numFmtId="183" fontId="4" fillId="33" borderId="25" xfId="79" applyNumberFormat="1" applyFont="1" applyFill="1" applyBorder="1" applyAlignment="1">
      <alignment horizontal="right"/>
    </xf>
    <xf numFmtId="183" fontId="4" fillId="33" borderId="22" xfId="79" applyNumberFormat="1" applyFont="1" applyFill="1" applyBorder="1" applyAlignment="1">
      <alignment horizontal="right"/>
    </xf>
    <xf numFmtId="171" fontId="3" fillId="33" borderId="0" xfId="79" applyFont="1" applyFill="1" applyAlignment="1">
      <alignment horizontal="center"/>
    </xf>
    <xf numFmtId="171" fontId="3" fillId="33" borderId="0" xfId="79" applyFont="1" applyFill="1" applyAlignment="1">
      <alignment/>
    </xf>
    <xf numFmtId="171" fontId="3" fillId="33" borderId="0" xfId="79" applyFont="1" applyFill="1" applyAlignment="1">
      <alignment/>
    </xf>
    <xf numFmtId="171" fontId="3" fillId="33" borderId="0" xfId="79" applyFont="1" applyFill="1" applyAlignment="1">
      <alignment horizontal="center" wrapText="1"/>
    </xf>
    <xf numFmtId="171" fontId="3" fillId="33" borderId="10" xfId="79" applyFont="1" applyFill="1" applyBorder="1" applyAlignment="1" applyProtection="1">
      <alignment horizontal="center" vertical="center" wrapText="1"/>
      <protection/>
    </xf>
    <xf numFmtId="171" fontId="3" fillId="33" borderId="21" xfId="79" applyFont="1" applyFill="1" applyBorder="1" applyAlignment="1">
      <alignment horizontal="center" vertical="center"/>
    </xf>
    <xf numFmtId="171" fontId="3" fillId="33" borderId="0" xfId="79" applyFont="1" applyFill="1" applyBorder="1" applyAlignment="1">
      <alignment horizontal="right"/>
    </xf>
    <xf numFmtId="171" fontId="4" fillId="33" borderId="0" xfId="79" applyFont="1" applyFill="1" applyAlignment="1">
      <alignment/>
    </xf>
    <xf numFmtId="171" fontId="4" fillId="33" borderId="0" xfId="79" applyFont="1" applyFill="1" applyAlignment="1">
      <alignment horizontal="right"/>
    </xf>
    <xf numFmtId="171" fontId="4" fillId="33" borderId="0" xfId="79" applyFont="1" applyFill="1" applyAlignment="1">
      <alignment horizontal="center"/>
    </xf>
    <xf numFmtId="183" fontId="13" fillId="33" borderId="10" xfId="79" applyNumberFormat="1" applyFont="1" applyFill="1" applyBorder="1" applyAlignment="1">
      <alignment horizontal="right" vertical="top"/>
    </xf>
    <xf numFmtId="183" fontId="13" fillId="33" borderId="10" xfId="79" applyNumberFormat="1" applyFont="1" applyFill="1" applyBorder="1" applyAlignment="1">
      <alignment horizontal="right"/>
    </xf>
    <xf numFmtId="183" fontId="4" fillId="33" borderId="29" xfId="79" applyNumberFormat="1" applyFont="1" applyFill="1" applyBorder="1" applyAlignment="1">
      <alignment horizontal="right"/>
    </xf>
    <xf numFmtId="178" fontId="11" fillId="33" borderId="13" xfId="0" applyNumberFormat="1" applyFont="1" applyFill="1" applyBorder="1" applyAlignment="1">
      <alignment wrapText="1"/>
    </xf>
    <xf numFmtId="0" fontId="3" fillId="0" borderId="10" xfId="71" applyFont="1" applyFill="1" applyBorder="1" applyAlignment="1">
      <alignment horizontal="center" vertical="top" wrapText="1"/>
      <protection/>
    </xf>
    <xf numFmtId="0" fontId="3" fillId="0" borderId="10" xfId="71" applyFont="1" applyFill="1" applyBorder="1" applyAlignment="1">
      <alignment wrapText="1"/>
      <protection/>
    </xf>
    <xf numFmtId="49" fontId="3" fillId="0" borderId="23" xfId="0" applyNumberFormat="1" applyFont="1" applyFill="1" applyBorder="1" applyAlignment="1">
      <alignment wrapText="1"/>
    </xf>
    <xf numFmtId="0" fontId="3" fillId="0" borderId="10" xfId="71" applyFont="1" applyFill="1" applyBorder="1" applyAlignment="1">
      <alignment wrapText="1"/>
      <protection/>
    </xf>
    <xf numFmtId="0" fontId="3" fillId="0" borderId="10" xfId="71" applyFont="1" applyFill="1" applyBorder="1" applyAlignment="1">
      <alignment horizontal="center" vertical="top" wrapText="1"/>
      <protection/>
    </xf>
    <xf numFmtId="49" fontId="3" fillId="0" borderId="10" xfId="64" applyNumberFormat="1" applyFont="1" applyFill="1" applyBorder="1" applyAlignment="1">
      <alignment wrapText="1"/>
      <protection/>
    </xf>
    <xf numFmtId="49" fontId="3" fillId="0" borderId="10" xfId="57" applyNumberFormat="1" applyFont="1" applyFill="1" applyBorder="1" applyAlignment="1">
      <alignment horizontal="left" wrapText="1"/>
      <protection/>
    </xf>
    <xf numFmtId="49" fontId="4" fillId="33" borderId="11" xfId="57" applyNumberFormat="1" applyFont="1" applyFill="1" applyBorder="1" applyAlignment="1">
      <alignment horizontal="center"/>
      <protection/>
    </xf>
    <xf numFmtId="49" fontId="4" fillId="33" borderId="23" xfId="57" applyNumberFormat="1" applyFont="1" applyFill="1" applyBorder="1" applyAlignment="1">
      <alignment horizontal="center"/>
      <protection/>
    </xf>
    <xf numFmtId="49" fontId="4" fillId="33" borderId="10" xfId="57" applyNumberFormat="1" applyFont="1" applyFill="1" applyBorder="1" applyAlignment="1">
      <alignment horizontal="center"/>
      <protection/>
    </xf>
    <xf numFmtId="49" fontId="4" fillId="33" borderId="24" xfId="57" applyNumberFormat="1" applyFont="1" applyFill="1" applyBorder="1" applyAlignment="1">
      <alignment horizontal="center"/>
      <protection/>
    </xf>
    <xf numFmtId="183" fontId="4" fillId="33" borderId="10" xfId="79" applyNumberFormat="1" applyFont="1" applyFill="1" applyBorder="1" applyAlignment="1">
      <alignment horizontal="right"/>
    </xf>
    <xf numFmtId="183" fontId="13" fillId="33" borderId="10" xfId="79" applyNumberFormat="1" applyFont="1" applyFill="1" applyBorder="1" applyAlignment="1">
      <alignment horizontal="right"/>
    </xf>
    <xf numFmtId="1" fontId="13" fillId="33" borderId="14" xfId="0" applyNumberFormat="1" applyFont="1" applyFill="1" applyBorder="1" applyAlignment="1" applyProtection="1">
      <alignment horizontal="right"/>
      <protection/>
    </xf>
    <xf numFmtId="1" fontId="4" fillId="33" borderId="14" xfId="0" applyNumberFormat="1" applyFont="1" applyFill="1" applyBorder="1" applyAlignment="1" applyProtection="1">
      <alignment horizontal="right"/>
      <protection/>
    </xf>
    <xf numFmtId="49" fontId="4" fillId="33" borderId="1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Alignment="1">
      <alignment vertical="center"/>
    </xf>
    <xf numFmtId="178" fontId="11" fillId="33" borderId="29" xfId="0" applyNumberFormat="1" applyFont="1" applyFill="1" applyBorder="1" applyAlignment="1">
      <alignment wrapText="1"/>
    </xf>
    <xf numFmtId="49" fontId="4" fillId="33" borderId="10" xfId="57" applyNumberFormat="1" applyFont="1" applyFill="1" applyBorder="1" applyAlignment="1">
      <alignment horizontal="left" wrapText="1"/>
      <protection/>
    </xf>
    <xf numFmtId="0" fontId="11" fillId="0" borderId="25" xfId="0" applyFont="1" applyFill="1" applyBorder="1" applyAlignment="1">
      <alignment horizontal="left" vertical="top" wrapText="1"/>
    </xf>
    <xf numFmtId="3" fontId="4" fillId="33" borderId="21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/>
    </xf>
    <xf numFmtId="4" fontId="4" fillId="33" borderId="10" xfId="33" applyNumberFormat="1" applyFont="1" applyFill="1" applyBorder="1" applyAlignment="1">
      <alignment horizontal="right"/>
      <protection/>
    </xf>
    <xf numFmtId="4" fontId="4" fillId="33" borderId="10" xfId="35" applyNumberFormat="1" applyFont="1" applyFill="1" applyBorder="1" applyAlignment="1">
      <alignment horizontal="right"/>
      <protection/>
    </xf>
    <xf numFmtId="4" fontId="4" fillId="33" borderId="25" xfId="35" applyNumberFormat="1" applyFont="1" applyFill="1" applyBorder="1" applyAlignment="1">
      <alignment horizontal="right"/>
      <protection/>
    </xf>
    <xf numFmtId="4" fontId="4" fillId="33" borderId="0" xfId="79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173" fontId="4" fillId="33" borderId="0" xfId="0" applyNumberFormat="1" applyFont="1" applyFill="1" applyAlignment="1">
      <alignment/>
    </xf>
    <xf numFmtId="1" fontId="4" fillId="33" borderId="34" xfId="0" applyNumberFormat="1" applyFont="1" applyFill="1" applyBorder="1" applyAlignment="1">
      <alignment horizontal="center" wrapText="1"/>
    </xf>
    <xf numFmtId="3" fontId="4" fillId="33" borderId="0" xfId="79" applyNumberFormat="1" applyFont="1" applyFill="1" applyBorder="1" applyAlignment="1" applyProtection="1">
      <alignment horizontal="right"/>
      <protection/>
    </xf>
    <xf numFmtId="0" fontId="4" fillId="33" borderId="0" xfId="68" applyFont="1" applyFill="1" applyAlignment="1">
      <alignment/>
      <protection/>
    </xf>
    <xf numFmtId="0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89" fontId="3" fillId="33" borderId="10" xfId="79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wrapText="1"/>
    </xf>
    <xf numFmtId="183" fontId="4" fillId="33" borderId="21" xfId="79" applyNumberFormat="1" applyFont="1" applyFill="1" applyBorder="1" applyAlignment="1">
      <alignment horizontal="right"/>
    </xf>
    <xf numFmtId="1" fontId="4" fillId="33" borderId="35" xfId="0" applyNumberFormat="1" applyFont="1" applyFill="1" applyBorder="1" applyAlignment="1" applyProtection="1">
      <alignment horizontal="right"/>
      <protection/>
    </xf>
    <xf numFmtId="1" fontId="4" fillId="33" borderId="36" xfId="0" applyNumberFormat="1" applyFont="1" applyFill="1" applyBorder="1" applyAlignment="1" applyProtection="1">
      <alignment horizontal="right"/>
      <protection/>
    </xf>
    <xf numFmtId="11" fontId="4" fillId="33" borderId="23" xfId="0" applyNumberFormat="1" applyFont="1" applyFill="1" applyBorder="1" applyAlignment="1">
      <alignment wrapText="1"/>
    </xf>
    <xf numFmtId="49" fontId="4" fillId="33" borderId="37" xfId="35" applyNumberFormat="1" applyFont="1" applyFill="1" applyBorder="1" applyAlignment="1">
      <alignment wrapText="1"/>
      <protection/>
    </xf>
    <xf numFmtId="49" fontId="4" fillId="33" borderId="21" xfId="35" applyNumberFormat="1" applyFont="1" applyFill="1" applyBorder="1" applyAlignment="1">
      <alignment wrapText="1"/>
      <protection/>
    </xf>
    <xf numFmtId="49" fontId="4" fillId="33" borderId="10" xfId="35" applyNumberFormat="1" applyFont="1" applyFill="1" applyBorder="1" applyAlignment="1">
      <alignment wrapText="1"/>
      <protection/>
    </xf>
    <xf numFmtId="49" fontId="4" fillId="33" borderId="10" xfId="57" applyNumberFormat="1" applyFont="1" applyFill="1" applyBorder="1" applyAlignment="1">
      <alignment horizontal="left" wrapText="1"/>
      <protection/>
    </xf>
    <xf numFmtId="0" fontId="4" fillId="33" borderId="10" xfId="0" applyFont="1" applyFill="1" applyBorder="1" applyAlignment="1">
      <alignment/>
    </xf>
    <xf numFmtId="49" fontId="13" fillId="33" borderId="23" xfId="0" applyNumberFormat="1" applyFont="1" applyFill="1" applyBorder="1" applyAlignment="1">
      <alignment vertical="top" wrapText="1"/>
    </xf>
    <xf numFmtId="0" fontId="4" fillId="33" borderId="29" xfId="36" applyFont="1" applyFill="1" applyBorder="1" applyAlignment="1">
      <alignment horizontal="center" vertical="top"/>
      <protection/>
    </xf>
    <xf numFmtId="49" fontId="4" fillId="33" borderId="15" xfId="36" applyNumberFormat="1" applyFont="1" applyFill="1" applyBorder="1" applyAlignment="1">
      <alignment wrapText="1"/>
      <protection/>
    </xf>
    <xf numFmtId="49" fontId="4" fillId="33" borderId="29" xfId="63" applyNumberFormat="1" applyFont="1" applyFill="1" applyBorder="1" applyAlignment="1">
      <alignment horizontal="center" wrapText="1"/>
      <protection/>
    </xf>
    <xf numFmtId="49" fontId="4" fillId="33" borderId="29" xfId="63" applyNumberFormat="1" applyFont="1" applyFill="1" applyBorder="1" applyAlignment="1">
      <alignment horizontal="center"/>
      <protection/>
    </xf>
    <xf numFmtId="49" fontId="4" fillId="33" borderId="38" xfId="63" applyNumberFormat="1" applyFont="1" applyFill="1" applyBorder="1" applyAlignment="1">
      <alignment horizontal="center"/>
      <protection/>
    </xf>
    <xf numFmtId="49" fontId="4" fillId="33" borderId="39" xfId="63" applyNumberFormat="1" applyFont="1" applyFill="1" applyBorder="1" applyAlignment="1">
      <alignment horizontal="center"/>
      <protection/>
    </xf>
    <xf numFmtId="49" fontId="4" fillId="33" borderId="15" xfId="63" applyNumberFormat="1" applyFont="1" applyFill="1" applyBorder="1" applyAlignment="1">
      <alignment horizontal="center"/>
      <protection/>
    </xf>
    <xf numFmtId="0" fontId="13" fillId="33" borderId="25" xfId="36" applyFont="1" applyFill="1" applyBorder="1" applyAlignment="1">
      <alignment horizontal="center" vertical="top"/>
      <protection/>
    </xf>
    <xf numFmtId="0" fontId="4" fillId="33" borderId="25" xfId="36" applyFont="1" applyFill="1" applyBorder="1" applyAlignment="1">
      <alignment horizontal="center" vertical="top"/>
      <protection/>
    </xf>
    <xf numFmtId="49" fontId="4" fillId="33" borderId="13" xfId="36" applyNumberFormat="1" applyFont="1" applyFill="1" applyBorder="1" applyAlignment="1">
      <alignment wrapText="1"/>
      <protection/>
    </xf>
    <xf numFmtId="49" fontId="4" fillId="33" borderId="25" xfId="36" applyNumberFormat="1" applyFont="1" applyFill="1" applyBorder="1" applyAlignment="1">
      <alignment horizontal="center"/>
      <protection/>
    </xf>
    <xf numFmtId="49" fontId="4" fillId="33" borderId="32" xfId="36" applyNumberFormat="1" applyFont="1" applyFill="1" applyBorder="1" applyAlignment="1">
      <alignment horizontal="center"/>
      <protection/>
    </xf>
    <xf numFmtId="49" fontId="4" fillId="33" borderId="26" xfId="36" applyNumberFormat="1" applyFont="1" applyFill="1" applyBorder="1" applyAlignment="1">
      <alignment horizontal="center"/>
      <protection/>
    </xf>
    <xf numFmtId="49" fontId="4" fillId="33" borderId="13" xfId="36" applyNumberFormat="1" applyFont="1" applyFill="1" applyBorder="1" applyAlignment="1">
      <alignment horizontal="center"/>
      <protection/>
    </xf>
    <xf numFmtId="49" fontId="4" fillId="33" borderId="40" xfId="34" applyNumberFormat="1" applyFont="1" applyFill="1" applyBorder="1" applyAlignment="1">
      <alignment horizontal="center"/>
      <protection/>
    </xf>
    <xf numFmtId="49" fontId="4" fillId="33" borderId="27" xfId="36" applyNumberFormat="1" applyFont="1" applyFill="1" applyBorder="1" applyAlignment="1">
      <alignment horizontal="center"/>
      <protection/>
    </xf>
    <xf numFmtId="49" fontId="4" fillId="33" borderId="28" xfId="36" applyNumberFormat="1" applyFont="1" applyFill="1" applyBorder="1" applyAlignment="1">
      <alignment horizontal="center"/>
      <protection/>
    </xf>
    <xf numFmtId="49" fontId="4" fillId="33" borderId="32" xfId="34" applyNumberFormat="1" applyFont="1" applyFill="1" applyBorder="1" applyAlignment="1">
      <alignment horizontal="center"/>
      <protection/>
    </xf>
    <xf numFmtId="49" fontId="4" fillId="33" borderId="40" xfId="64" applyNumberFormat="1" applyFont="1" applyFill="1" applyBorder="1" applyAlignment="1">
      <alignment horizontal="center"/>
      <protection/>
    </xf>
    <xf numFmtId="49" fontId="4" fillId="33" borderId="41" xfId="36" applyNumberFormat="1" applyFont="1" applyFill="1" applyBorder="1" applyAlignment="1">
      <alignment horizontal="center"/>
      <protection/>
    </xf>
    <xf numFmtId="49" fontId="4" fillId="33" borderId="15" xfId="33" applyNumberFormat="1" applyFont="1" applyFill="1" applyBorder="1" applyAlignment="1">
      <alignment wrapText="1"/>
      <protection/>
    </xf>
    <xf numFmtId="49" fontId="4" fillId="33" borderId="16" xfId="34" applyNumberFormat="1" applyFont="1" applyFill="1" applyBorder="1" applyAlignment="1">
      <alignment horizontal="center" wrapText="1"/>
      <protection/>
    </xf>
    <xf numFmtId="49" fontId="4" fillId="33" borderId="42" xfId="36" applyNumberFormat="1" applyFont="1" applyFill="1" applyBorder="1" applyAlignment="1">
      <alignment horizontal="center"/>
      <protection/>
    </xf>
    <xf numFmtId="49" fontId="4" fillId="33" borderId="29" xfId="36" applyNumberFormat="1" applyFont="1" applyFill="1" applyBorder="1" applyAlignment="1">
      <alignment horizontal="center"/>
      <protection/>
    </xf>
    <xf numFmtId="49" fontId="4" fillId="33" borderId="43" xfId="34" applyNumberFormat="1" applyFont="1" applyFill="1" applyBorder="1" applyAlignment="1">
      <alignment horizontal="center" wrapText="1"/>
      <protection/>
    </xf>
    <xf numFmtId="49" fontId="4" fillId="33" borderId="43" xfId="34" applyNumberFormat="1" applyFont="1" applyFill="1" applyBorder="1" applyAlignment="1">
      <alignment horizontal="center"/>
      <protection/>
    </xf>
    <xf numFmtId="0" fontId="4" fillId="33" borderId="29" xfId="35" applyFont="1" applyFill="1" applyBorder="1" applyAlignment="1">
      <alignment horizontal="center" vertical="top"/>
      <protection/>
    </xf>
    <xf numFmtId="0" fontId="4" fillId="33" borderId="25" xfId="35" applyFont="1" applyFill="1" applyBorder="1" applyAlignment="1">
      <alignment horizontal="center" vertical="top"/>
      <protection/>
    </xf>
    <xf numFmtId="49" fontId="4" fillId="33" borderId="25" xfId="36" applyNumberFormat="1" applyFont="1" applyFill="1" applyBorder="1" applyAlignment="1">
      <alignment wrapText="1"/>
      <protection/>
    </xf>
    <xf numFmtId="0" fontId="4" fillId="33" borderId="16" xfId="35" applyFont="1" applyFill="1" applyBorder="1" applyAlignment="1">
      <alignment horizontal="center" vertical="top"/>
      <protection/>
    </xf>
    <xf numFmtId="49" fontId="4" fillId="33" borderId="26" xfId="36" applyNumberFormat="1" applyFont="1" applyFill="1" applyBorder="1" applyAlignment="1">
      <alignment wrapText="1"/>
      <protection/>
    </xf>
    <xf numFmtId="49" fontId="4" fillId="33" borderId="13" xfId="64" applyNumberFormat="1" applyFont="1" applyFill="1" applyBorder="1" applyAlignment="1">
      <alignment horizontal="left" wrapText="1"/>
      <protection/>
    </xf>
    <xf numFmtId="49" fontId="4" fillId="33" borderId="13" xfId="36" applyNumberFormat="1" applyFont="1" applyFill="1" applyBorder="1" applyAlignment="1">
      <alignment horizontal="center" wrapText="1"/>
      <protection/>
    </xf>
    <xf numFmtId="49" fontId="4" fillId="33" borderId="13" xfId="59" applyNumberFormat="1" applyFont="1" applyFill="1" applyBorder="1" applyAlignment="1">
      <alignment wrapText="1"/>
      <protection/>
    </xf>
    <xf numFmtId="49" fontId="4" fillId="33" borderId="13" xfId="34" applyNumberFormat="1" applyFont="1" applyFill="1" applyBorder="1" applyAlignment="1">
      <alignment wrapText="1"/>
      <protection/>
    </xf>
    <xf numFmtId="0" fontId="4" fillId="33" borderId="25" xfId="33" applyFont="1" applyFill="1" applyBorder="1" applyAlignment="1">
      <alignment horizontal="center" vertical="top"/>
      <protection/>
    </xf>
    <xf numFmtId="49" fontId="4" fillId="33" borderId="13" xfId="33" applyNumberFormat="1" applyFont="1" applyFill="1" applyBorder="1" applyAlignment="1">
      <alignment horizontal="left" wrapText="1"/>
      <protection/>
    </xf>
    <xf numFmtId="49" fontId="4" fillId="33" borderId="25" xfId="33" applyNumberFormat="1" applyFont="1" applyFill="1" applyBorder="1" applyAlignment="1">
      <alignment horizontal="center" wrapText="1"/>
      <protection/>
    </xf>
    <xf numFmtId="49" fontId="4" fillId="33" borderId="25" xfId="33" applyNumberFormat="1" applyFont="1" applyFill="1" applyBorder="1" applyAlignment="1">
      <alignment horizontal="center"/>
      <protection/>
    </xf>
    <xf numFmtId="49" fontId="4" fillId="33" borderId="32" xfId="33" applyNumberFormat="1" applyFont="1" applyFill="1" applyBorder="1" applyAlignment="1">
      <alignment horizontal="center"/>
      <protection/>
    </xf>
    <xf numFmtId="49" fontId="4" fillId="33" borderId="26" xfId="33" applyNumberFormat="1" applyFont="1" applyFill="1" applyBorder="1" applyAlignment="1">
      <alignment horizontal="center"/>
      <protection/>
    </xf>
    <xf numFmtId="49" fontId="4" fillId="33" borderId="13" xfId="33" applyNumberFormat="1" applyFont="1" applyFill="1" applyBorder="1" applyAlignment="1">
      <alignment horizontal="center"/>
      <protection/>
    </xf>
    <xf numFmtId="49" fontId="4" fillId="33" borderId="13" xfId="36" applyNumberFormat="1" applyFont="1" applyFill="1" applyBorder="1" applyAlignment="1">
      <alignment horizontal="left" wrapText="1"/>
      <protection/>
    </xf>
    <xf numFmtId="49" fontId="4" fillId="33" borderId="25" xfId="63" applyNumberFormat="1" applyFont="1" applyFill="1" applyBorder="1" applyAlignment="1">
      <alignment horizontal="center" wrapText="1"/>
      <protection/>
    </xf>
    <xf numFmtId="49" fontId="4" fillId="33" borderId="25" xfId="63" applyNumberFormat="1" applyFont="1" applyFill="1" applyBorder="1" applyAlignment="1">
      <alignment horizontal="center"/>
      <protection/>
    </xf>
    <xf numFmtId="49" fontId="4" fillId="33" borderId="32" xfId="63" applyNumberFormat="1" applyFont="1" applyFill="1" applyBorder="1" applyAlignment="1">
      <alignment horizontal="center"/>
      <protection/>
    </xf>
    <xf numFmtId="49" fontId="4" fillId="33" borderId="26" xfId="63" applyNumberFormat="1" applyFont="1" applyFill="1" applyBorder="1" applyAlignment="1">
      <alignment horizontal="center"/>
      <protection/>
    </xf>
    <xf numFmtId="49" fontId="4" fillId="33" borderId="13" xfId="63" applyNumberFormat="1" applyFont="1" applyFill="1" applyBorder="1" applyAlignment="1">
      <alignment horizontal="center"/>
      <protection/>
    </xf>
    <xf numFmtId="49" fontId="4" fillId="33" borderId="10" xfId="57" applyNumberFormat="1" applyFont="1" applyFill="1" applyBorder="1" applyAlignment="1">
      <alignment horizontal="center" wrapText="1"/>
      <protection/>
    </xf>
    <xf numFmtId="49" fontId="4" fillId="33" borderId="10" xfId="57" applyNumberFormat="1" applyFont="1" applyFill="1" applyBorder="1" applyAlignment="1">
      <alignment horizontal="center" wrapText="1"/>
      <protection/>
    </xf>
    <xf numFmtId="49" fontId="4" fillId="33" borderId="23" xfId="57" applyNumberFormat="1" applyFont="1" applyFill="1" applyBorder="1" applyAlignment="1">
      <alignment wrapText="1"/>
      <protection/>
    </xf>
    <xf numFmtId="49" fontId="4" fillId="33" borderId="23" xfId="57" applyNumberFormat="1" applyFont="1" applyFill="1" applyBorder="1" applyAlignment="1">
      <alignment horizontal="center"/>
      <protection/>
    </xf>
    <xf numFmtId="49" fontId="4" fillId="33" borderId="10" xfId="57" applyNumberFormat="1" applyFont="1" applyFill="1" applyBorder="1" applyAlignment="1">
      <alignment horizontal="center"/>
      <protection/>
    </xf>
    <xf numFmtId="0" fontId="49" fillId="33" borderId="10" xfId="0" applyFont="1" applyFill="1" applyBorder="1" applyAlignment="1">
      <alignment horizontal="center" vertical="top"/>
    </xf>
    <xf numFmtId="0" fontId="4" fillId="33" borderId="16" xfId="36" applyFont="1" applyFill="1" applyBorder="1" applyAlignment="1">
      <alignment horizontal="center" vertical="top"/>
      <protection/>
    </xf>
    <xf numFmtId="49" fontId="4" fillId="33" borderId="28" xfId="36" applyNumberFormat="1" applyFont="1" applyFill="1" applyBorder="1" applyAlignment="1">
      <alignment wrapText="1"/>
      <protection/>
    </xf>
    <xf numFmtId="49" fontId="4" fillId="33" borderId="16" xfId="63" applyNumberFormat="1" applyFont="1" applyFill="1" applyBorder="1" applyAlignment="1">
      <alignment horizontal="center"/>
      <protection/>
    </xf>
    <xf numFmtId="0" fontId="4" fillId="33" borderId="10" xfId="36" applyFont="1" applyFill="1" applyBorder="1" applyAlignment="1">
      <alignment horizontal="center" vertical="top"/>
      <protection/>
    </xf>
    <xf numFmtId="49" fontId="4" fillId="33" borderId="44" xfId="63" applyNumberFormat="1" applyFont="1" applyFill="1" applyBorder="1" applyAlignment="1">
      <alignment horizontal="center"/>
      <protection/>
    </xf>
    <xf numFmtId="49" fontId="4" fillId="33" borderId="10" xfId="63" applyNumberFormat="1" applyFont="1" applyFill="1" applyBorder="1" applyAlignment="1">
      <alignment horizontal="center"/>
      <protection/>
    </xf>
    <xf numFmtId="49" fontId="4" fillId="33" borderId="0" xfId="36" applyNumberFormat="1" applyFont="1" applyFill="1" applyBorder="1" applyAlignment="1">
      <alignment wrapText="1"/>
      <protection/>
    </xf>
    <xf numFmtId="49" fontId="4" fillId="33" borderId="0" xfId="63" applyNumberFormat="1" applyFont="1" applyFill="1" applyBorder="1" applyAlignment="1">
      <alignment horizontal="center"/>
      <protection/>
    </xf>
    <xf numFmtId="49" fontId="4" fillId="34" borderId="23" xfId="0" applyNumberFormat="1" applyFont="1" applyFill="1" applyBorder="1" applyAlignment="1">
      <alignment wrapText="1"/>
    </xf>
    <xf numFmtId="49" fontId="4" fillId="34" borderId="23" xfId="0" applyNumberFormat="1" applyFont="1" applyFill="1" applyBorder="1" applyAlignment="1">
      <alignment horizontal="left" wrapText="1"/>
    </xf>
    <xf numFmtId="49" fontId="4" fillId="33" borderId="45" xfId="0" applyNumberFormat="1" applyFont="1" applyFill="1" applyBorder="1" applyAlignment="1">
      <alignment horizontal="center"/>
    </xf>
    <xf numFmtId="49" fontId="4" fillId="33" borderId="46" xfId="0" applyNumberFormat="1" applyFont="1" applyFill="1" applyBorder="1" applyAlignment="1">
      <alignment horizontal="center"/>
    </xf>
    <xf numFmtId="49" fontId="4" fillId="33" borderId="47" xfId="0" applyNumberFormat="1" applyFont="1" applyFill="1" applyBorder="1" applyAlignment="1">
      <alignment horizontal="center"/>
    </xf>
    <xf numFmtId="1" fontId="4" fillId="33" borderId="14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Alignment="1">
      <alignment vertical="center"/>
    </xf>
    <xf numFmtId="4" fontId="4" fillId="33" borderId="10" xfId="33" applyNumberFormat="1" applyFont="1" applyFill="1" applyBorder="1" applyAlignment="1">
      <alignment horizontal="right"/>
      <protection/>
    </xf>
    <xf numFmtId="4" fontId="4" fillId="33" borderId="10" xfId="35" applyNumberFormat="1" applyFont="1" applyFill="1" applyBorder="1" applyAlignment="1">
      <alignment horizontal="right"/>
      <protection/>
    </xf>
    <xf numFmtId="178" fontId="11" fillId="33" borderId="32" xfId="0" applyNumberFormat="1" applyFont="1" applyFill="1" applyBorder="1" applyAlignment="1">
      <alignment wrapText="1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172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173" fontId="4" fillId="0" borderId="0" xfId="71" applyNumberFormat="1" applyFont="1" applyFill="1" applyAlignment="1" applyProtection="1">
      <alignment horizontal="right"/>
      <protection/>
    </xf>
    <xf numFmtId="4" fontId="4" fillId="0" borderId="0" xfId="79" applyNumberFormat="1" applyFont="1" applyFill="1" applyAlignment="1" applyProtection="1">
      <alignment/>
      <protection/>
    </xf>
    <xf numFmtId="172" fontId="4" fillId="0" borderId="0" xfId="0" applyNumberFormat="1" applyFont="1" applyFill="1" applyAlignment="1" applyProtection="1">
      <alignment horizontal="right"/>
      <protection/>
    </xf>
    <xf numFmtId="172" fontId="4" fillId="0" borderId="0" xfId="0" applyNumberFormat="1" applyFont="1" applyFill="1" applyAlignment="1" applyProtection="1">
      <alignment wrapText="1"/>
      <protection/>
    </xf>
    <xf numFmtId="0" fontId="4" fillId="0" borderId="0" xfId="65" applyFont="1" applyFill="1" applyAlignment="1" applyProtection="1">
      <alignment horizontal="left" vertical="center"/>
      <protection/>
    </xf>
    <xf numFmtId="0" fontId="4" fillId="0" borderId="0" xfId="65" applyFont="1" applyFill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23" xfId="66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79" applyNumberFormat="1" applyFont="1" applyFill="1" applyBorder="1" applyAlignment="1" applyProtection="1">
      <alignment horizontal="center" vertical="center" wrapText="1"/>
      <protection/>
    </xf>
    <xf numFmtId="174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10" xfId="79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top"/>
      <protection/>
    </xf>
    <xf numFmtId="49" fontId="13" fillId="0" borderId="10" xfId="57" applyNumberFormat="1" applyFont="1" applyFill="1" applyBorder="1" applyAlignment="1">
      <alignment horizontal="left" vertical="top" wrapText="1"/>
      <protection/>
    </xf>
    <xf numFmtId="49" fontId="4" fillId="0" borderId="11" xfId="57" applyNumberFormat="1" applyFont="1" applyFill="1" applyBorder="1" applyAlignment="1">
      <alignment horizontal="center" vertical="top"/>
      <protection/>
    </xf>
    <xf numFmtId="49" fontId="4" fillId="0" borderId="10" xfId="57" applyNumberFormat="1" applyFont="1" applyFill="1" applyBorder="1" applyAlignment="1">
      <alignment horizontal="center" vertical="top"/>
      <protection/>
    </xf>
    <xf numFmtId="183" fontId="13" fillId="0" borderId="10" xfId="79" applyNumberFormat="1" applyFont="1" applyFill="1" applyBorder="1" applyAlignment="1">
      <alignment horizontal="right" vertical="top"/>
    </xf>
    <xf numFmtId="1" fontId="13" fillId="0" borderId="14" xfId="0" applyNumberFormat="1" applyFont="1" applyFill="1" applyBorder="1" applyAlignment="1" applyProtection="1">
      <alignment horizontal="right"/>
      <protection/>
    </xf>
    <xf numFmtId="0" fontId="13" fillId="0" borderId="10" xfId="33" applyFont="1" applyFill="1" applyBorder="1" applyAlignment="1">
      <alignment horizontal="center" vertical="top"/>
      <protection/>
    </xf>
    <xf numFmtId="49" fontId="13" fillId="0" borderId="10" xfId="57" applyNumberFormat="1" applyFont="1" applyFill="1" applyBorder="1" applyAlignment="1">
      <alignment horizontal="left" wrapText="1"/>
      <protection/>
    </xf>
    <xf numFmtId="49" fontId="13" fillId="0" borderId="31" xfId="57" applyNumberFormat="1" applyFont="1" applyFill="1" applyBorder="1" applyAlignment="1">
      <alignment horizontal="center"/>
      <protection/>
    </xf>
    <xf numFmtId="49" fontId="13" fillId="0" borderId="12" xfId="57" applyNumberFormat="1" applyFont="1" applyFill="1" applyBorder="1" applyAlignment="1">
      <alignment horizontal="center"/>
      <protection/>
    </xf>
    <xf numFmtId="49" fontId="13" fillId="0" borderId="10" xfId="57" applyNumberFormat="1" applyFont="1" applyFill="1" applyBorder="1" applyAlignment="1">
      <alignment horizontal="center"/>
      <protection/>
    </xf>
    <xf numFmtId="4" fontId="13" fillId="0" borderId="10" xfId="79" applyNumberFormat="1" applyFont="1" applyFill="1" applyBorder="1" applyAlignment="1">
      <alignment horizontal="right"/>
    </xf>
    <xf numFmtId="183" fontId="13" fillId="0" borderId="10" xfId="79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wrapText="1"/>
    </xf>
    <xf numFmtId="49" fontId="4" fillId="0" borderId="11" xfId="57" applyNumberFormat="1" applyFont="1" applyFill="1" applyBorder="1" applyAlignment="1">
      <alignment horizontal="center"/>
      <protection/>
    </xf>
    <xf numFmtId="49" fontId="4" fillId="0" borderId="23" xfId="57" applyNumberFormat="1" applyFont="1" applyFill="1" applyBorder="1" applyAlignment="1">
      <alignment horizontal="center"/>
      <protection/>
    </xf>
    <xf numFmtId="49" fontId="4" fillId="0" borderId="10" xfId="57" applyNumberFormat="1" applyFont="1" applyFill="1" applyBorder="1" applyAlignment="1">
      <alignment horizontal="center"/>
      <protection/>
    </xf>
    <xf numFmtId="183" fontId="4" fillId="0" borderId="10" xfId="79" applyNumberFormat="1" applyFont="1" applyFill="1" applyBorder="1" applyAlignment="1">
      <alignment horizontal="right"/>
    </xf>
    <xf numFmtId="183" fontId="4" fillId="0" borderId="10" xfId="79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 applyProtection="1">
      <alignment horizontal="right"/>
      <protection/>
    </xf>
    <xf numFmtId="49" fontId="4" fillId="0" borderId="2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" fontId="4" fillId="0" borderId="10" xfId="57" applyNumberFormat="1" applyFont="1" applyFill="1" applyBorder="1" applyAlignment="1">
      <alignment horizontal="right"/>
      <protection/>
    </xf>
    <xf numFmtId="49" fontId="4" fillId="0" borderId="23" xfId="0" applyNumberFormat="1" applyFont="1" applyFill="1" applyBorder="1" applyAlignment="1">
      <alignment wrapText="1"/>
    </xf>
    <xf numFmtId="49" fontId="4" fillId="0" borderId="13" xfId="34" applyNumberFormat="1" applyFont="1" applyFill="1" applyBorder="1" applyAlignment="1">
      <alignment wrapText="1"/>
      <protection/>
    </xf>
    <xf numFmtId="4" fontId="4" fillId="0" borderId="10" xfId="79" applyNumberFormat="1" applyFont="1" applyFill="1" applyBorder="1" applyAlignment="1">
      <alignment horizontal="right"/>
    </xf>
    <xf numFmtId="49" fontId="4" fillId="0" borderId="10" xfId="33" applyNumberFormat="1" applyFont="1" applyFill="1" applyBorder="1" applyAlignment="1">
      <alignment horizontal="left" wrapText="1"/>
      <protection/>
    </xf>
    <xf numFmtId="4" fontId="4" fillId="0" borderId="21" xfId="79" applyNumberFormat="1" applyFont="1" applyFill="1" applyBorder="1" applyAlignment="1">
      <alignment horizontal="right"/>
    </xf>
    <xf numFmtId="4" fontId="4" fillId="0" borderId="10" xfId="79" applyNumberFormat="1" applyFont="1" applyFill="1" applyBorder="1" applyAlignment="1">
      <alignment horizontal="right"/>
    </xf>
    <xf numFmtId="2" fontId="4" fillId="0" borderId="23" xfId="0" applyNumberFormat="1" applyFont="1" applyFill="1" applyBorder="1" applyAlignment="1">
      <alignment wrapText="1"/>
    </xf>
    <xf numFmtId="49" fontId="4" fillId="0" borderId="23" xfId="57" applyNumberFormat="1" applyFont="1" applyFill="1" applyBorder="1" applyAlignment="1">
      <alignment wrapText="1"/>
      <protection/>
    </xf>
    <xf numFmtId="49" fontId="4" fillId="0" borderId="24" xfId="57" applyNumberFormat="1" applyFont="1" applyFill="1" applyBorder="1" applyAlignment="1">
      <alignment horizontal="center"/>
      <protection/>
    </xf>
    <xf numFmtId="49" fontId="4" fillId="0" borderId="11" xfId="57" applyNumberFormat="1" applyFont="1" applyFill="1" applyBorder="1" applyAlignment="1">
      <alignment horizontal="center"/>
      <protection/>
    </xf>
    <xf numFmtId="49" fontId="4" fillId="0" borderId="23" xfId="57" applyNumberFormat="1" applyFont="1" applyFill="1" applyBorder="1" applyAlignment="1">
      <alignment horizontal="center"/>
      <protection/>
    </xf>
    <xf numFmtId="49" fontId="4" fillId="0" borderId="10" xfId="57" applyNumberFormat="1" applyFont="1" applyFill="1" applyBorder="1" applyAlignment="1">
      <alignment horizontal="center"/>
      <protection/>
    </xf>
    <xf numFmtId="49" fontId="4" fillId="0" borderId="23" xfId="57" applyNumberFormat="1" applyFont="1" applyFill="1" applyBorder="1" applyAlignment="1">
      <alignment wrapText="1"/>
      <protection/>
    </xf>
    <xf numFmtId="183" fontId="4" fillId="0" borderId="10" xfId="79" applyNumberFormat="1" applyFont="1" applyFill="1" applyBorder="1" applyAlignment="1">
      <alignment/>
    </xf>
    <xf numFmtId="49" fontId="4" fillId="0" borderId="10" xfId="57" applyNumberFormat="1" applyFont="1" applyFill="1" applyBorder="1" applyAlignment="1">
      <alignment wrapText="1"/>
      <protection/>
    </xf>
    <xf numFmtId="49" fontId="4" fillId="0" borderId="24" xfId="57" applyNumberFormat="1" applyFont="1" applyFill="1" applyBorder="1" applyAlignment="1">
      <alignment horizontal="center"/>
      <protection/>
    </xf>
    <xf numFmtId="174" fontId="4" fillId="0" borderId="10" xfId="57" applyNumberFormat="1" applyFont="1" applyFill="1" applyBorder="1" applyAlignment="1">
      <alignment horizontal="right"/>
      <protection/>
    </xf>
    <xf numFmtId="0" fontId="13" fillId="0" borderId="10" xfId="57" applyFont="1" applyFill="1" applyBorder="1" applyAlignment="1">
      <alignment horizontal="center" vertical="top"/>
      <protection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23" xfId="33" applyNumberFormat="1" applyFont="1" applyFill="1" applyBorder="1" applyAlignment="1">
      <alignment horizontal="left" wrapText="1"/>
      <protection/>
    </xf>
    <xf numFmtId="49" fontId="4" fillId="0" borderId="24" xfId="64" applyNumberFormat="1" applyFont="1" applyFill="1" applyBorder="1" applyAlignment="1">
      <alignment horizontal="center"/>
      <protection/>
    </xf>
    <xf numFmtId="49" fontId="4" fillId="0" borderId="11" xfId="64" applyNumberFormat="1" applyFont="1" applyFill="1" applyBorder="1" applyAlignment="1">
      <alignment horizontal="center"/>
      <protection/>
    </xf>
    <xf numFmtId="49" fontId="4" fillId="0" borderId="23" xfId="64" applyNumberFormat="1" applyFont="1" applyFill="1" applyBorder="1" applyAlignment="1">
      <alignment horizontal="center"/>
      <protection/>
    </xf>
    <xf numFmtId="49" fontId="4" fillId="0" borderId="10" xfId="64" applyNumberFormat="1" applyFont="1" applyFill="1" applyBorder="1" applyAlignment="1">
      <alignment horizontal="center"/>
      <protection/>
    </xf>
    <xf numFmtId="49" fontId="4" fillId="0" borderId="28" xfId="36" applyNumberFormat="1" applyFont="1" applyFill="1" applyBorder="1" applyAlignment="1">
      <alignment wrapText="1"/>
      <protection/>
    </xf>
    <xf numFmtId="49" fontId="4" fillId="0" borderId="13" xfId="63" applyNumberFormat="1" applyFont="1" applyFill="1" applyBorder="1" applyAlignment="1">
      <alignment horizontal="center"/>
      <protection/>
    </xf>
    <xf numFmtId="49" fontId="4" fillId="0" borderId="16" xfId="63" applyNumberFormat="1" applyFont="1" applyFill="1" applyBorder="1" applyAlignment="1">
      <alignment horizontal="center"/>
      <protection/>
    </xf>
    <xf numFmtId="49" fontId="4" fillId="0" borderId="44" xfId="63" applyNumberFormat="1" applyFont="1" applyFill="1" applyBorder="1" applyAlignment="1">
      <alignment horizontal="center"/>
      <protection/>
    </xf>
    <xf numFmtId="49" fontId="4" fillId="0" borderId="10" xfId="63" applyNumberFormat="1" applyFont="1" applyFill="1" applyBorder="1" applyAlignment="1">
      <alignment horizontal="center"/>
      <protection/>
    </xf>
    <xf numFmtId="49" fontId="4" fillId="0" borderId="2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1" xfId="57" applyNumberFormat="1" applyFont="1" applyFill="1" applyBorder="1" applyAlignment="1">
      <alignment horizontal="center"/>
      <protection/>
    </xf>
    <xf numFmtId="49" fontId="4" fillId="0" borderId="0" xfId="57" applyNumberFormat="1" applyFont="1" applyFill="1" applyBorder="1" applyAlignment="1">
      <alignment horizontal="center"/>
      <protection/>
    </xf>
    <xf numFmtId="49" fontId="4" fillId="0" borderId="34" xfId="57" applyNumberFormat="1" applyFont="1" applyFill="1" applyBorder="1" applyAlignment="1">
      <alignment horizontal="center"/>
      <protection/>
    </xf>
    <xf numFmtId="49" fontId="4" fillId="0" borderId="23" xfId="0" applyNumberFormat="1" applyFont="1" applyFill="1" applyBorder="1" applyAlignment="1">
      <alignment wrapText="1"/>
    </xf>
    <xf numFmtId="49" fontId="4" fillId="0" borderId="3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" fontId="13" fillId="0" borderId="10" xfId="57" applyNumberFormat="1" applyFont="1" applyFill="1" applyBorder="1" applyAlignment="1">
      <alignment horizontal="right"/>
      <protection/>
    </xf>
    <xf numFmtId="49" fontId="4" fillId="0" borderId="23" xfId="0" applyNumberFormat="1" applyFont="1" applyFill="1" applyBorder="1" applyAlignment="1">
      <alignment horizontal="left" wrapText="1"/>
    </xf>
    <xf numFmtId="49" fontId="4" fillId="0" borderId="12" xfId="57" applyNumberFormat="1" applyFont="1" applyFill="1" applyBorder="1" applyAlignment="1">
      <alignment horizontal="center"/>
      <protection/>
    </xf>
    <xf numFmtId="49" fontId="4" fillId="0" borderId="10" xfId="64" applyNumberFormat="1" applyFont="1" applyFill="1" applyBorder="1" applyAlignment="1">
      <alignment horizontal="left" wrapText="1"/>
      <protection/>
    </xf>
    <xf numFmtId="49" fontId="4" fillId="0" borderId="10" xfId="59" applyNumberFormat="1" applyFont="1" applyFill="1" applyBorder="1" applyAlignment="1" applyProtection="1">
      <alignment horizontal="left" wrapText="1"/>
      <protection hidden="1"/>
    </xf>
    <xf numFmtId="49" fontId="4" fillId="0" borderId="23" xfId="64" applyNumberFormat="1" applyFont="1" applyFill="1" applyBorder="1" applyAlignment="1">
      <alignment horizontal="left" wrapText="1"/>
      <protection/>
    </xf>
    <xf numFmtId="49" fontId="4" fillId="0" borderId="13" xfId="33" applyNumberFormat="1" applyFont="1" applyFill="1" applyBorder="1" applyAlignment="1">
      <alignment wrapText="1"/>
      <protection/>
    </xf>
    <xf numFmtId="49" fontId="4" fillId="0" borderId="41" xfId="35" applyNumberFormat="1" applyFont="1" applyFill="1" applyBorder="1" applyAlignment="1">
      <alignment wrapText="1"/>
      <protection/>
    </xf>
    <xf numFmtId="49" fontId="4" fillId="0" borderId="10" xfId="35" applyNumberFormat="1" applyFont="1" applyFill="1" applyBorder="1" applyAlignment="1">
      <alignment wrapText="1"/>
      <protection/>
    </xf>
    <xf numFmtId="0" fontId="4" fillId="0" borderId="10" xfId="33" applyFont="1" applyFill="1" applyBorder="1" applyAlignment="1">
      <alignment horizontal="center" vertical="top"/>
      <protection/>
    </xf>
    <xf numFmtId="49" fontId="4" fillId="0" borderId="11" xfId="33" applyNumberFormat="1" applyFont="1" applyFill="1" applyBorder="1" applyAlignment="1">
      <alignment horizontal="center"/>
      <protection/>
    </xf>
    <xf numFmtId="49" fontId="4" fillId="0" borderId="30" xfId="0" applyNumberFormat="1" applyFont="1" applyFill="1" applyBorder="1" applyAlignment="1">
      <alignment horizontal="center"/>
    </xf>
    <xf numFmtId="4" fontId="4" fillId="0" borderId="10" xfId="57" applyNumberFormat="1" applyFont="1" applyFill="1" applyBorder="1" applyAlignment="1">
      <alignment horizontal="right"/>
      <protection/>
    </xf>
    <xf numFmtId="49" fontId="4" fillId="0" borderId="10" xfId="33" applyNumberFormat="1" applyFont="1" applyFill="1" applyBorder="1" applyAlignment="1">
      <alignment wrapText="1"/>
      <protection/>
    </xf>
    <xf numFmtId="49" fontId="4" fillId="0" borderId="46" xfId="33" applyNumberFormat="1" applyFont="1" applyFill="1" applyBorder="1" applyAlignment="1">
      <alignment horizontal="center"/>
      <protection/>
    </xf>
    <xf numFmtId="49" fontId="4" fillId="0" borderId="47" xfId="33" applyNumberFormat="1" applyFont="1" applyFill="1" applyBorder="1" applyAlignment="1">
      <alignment horizontal="center"/>
      <protection/>
    </xf>
    <xf numFmtId="173" fontId="4" fillId="0" borderId="10" xfId="57" applyNumberFormat="1" applyFont="1" applyFill="1" applyBorder="1" applyAlignment="1">
      <alignment horizontal="center"/>
      <protection/>
    </xf>
    <xf numFmtId="49" fontId="4" fillId="0" borderId="24" xfId="34" applyNumberFormat="1" applyFont="1" applyFill="1" applyBorder="1" applyAlignment="1">
      <alignment horizontal="center"/>
      <protection/>
    </xf>
    <xf numFmtId="49" fontId="4" fillId="0" borderId="23" xfId="33" applyNumberFormat="1" applyFont="1" applyFill="1" applyBorder="1" applyAlignment="1">
      <alignment horizontal="center"/>
      <protection/>
    </xf>
    <xf numFmtId="49" fontId="4" fillId="0" borderId="10" xfId="33" applyNumberFormat="1" applyFont="1" applyFill="1" applyBorder="1" applyAlignment="1">
      <alignment horizontal="center"/>
      <protection/>
    </xf>
    <xf numFmtId="49" fontId="4" fillId="0" borderId="23" xfId="33" applyNumberFormat="1" applyFont="1" applyFill="1" applyBorder="1" applyAlignment="1">
      <alignment wrapText="1"/>
      <protection/>
    </xf>
    <xf numFmtId="183" fontId="4" fillId="0" borderId="22" xfId="79" applyNumberFormat="1" applyFont="1" applyFill="1" applyBorder="1" applyAlignment="1">
      <alignment horizontal="right"/>
    </xf>
    <xf numFmtId="49" fontId="4" fillId="0" borderId="45" xfId="64" applyNumberFormat="1" applyFont="1" applyFill="1" applyBorder="1" applyAlignment="1">
      <alignment horizontal="center"/>
      <protection/>
    </xf>
    <xf numFmtId="49" fontId="4" fillId="0" borderId="15" xfId="33" applyNumberFormat="1" applyFont="1" applyFill="1" applyBorder="1" applyAlignment="1">
      <alignment wrapText="1"/>
      <protection/>
    </xf>
    <xf numFmtId="49" fontId="4" fillId="0" borderId="31" xfId="33" applyNumberFormat="1" applyFont="1" applyFill="1" applyBorder="1" applyAlignment="1">
      <alignment horizontal="center"/>
      <protection/>
    </xf>
    <xf numFmtId="49" fontId="4" fillId="0" borderId="29" xfId="35" applyNumberFormat="1" applyFont="1" applyFill="1" applyBorder="1" applyAlignment="1">
      <alignment wrapText="1"/>
      <protection/>
    </xf>
    <xf numFmtId="49" fontId="4" fillId="0" borderId="38" xfId="64" applyNumberFormat="1" applyFont="1" applyFill="1" applyBorder="1" applyAlignment="1">
      <alignment horizontal="center"/>
      <protection/>
    </xf>
    <xf numFmtId="49" fontId="4" fillId="0" borderId="39" xfId="35" applyNumberFormat="1" applyFont="1" applyFill="1" applyBorder="1" applyAlignment="1">
      <alignment horizontal="center"/>
      <protection/>
    </xf>
    <xf numFmtId="49" fontId="4" fillId="0" borderId="15" xfId="35" applyNumberFormat="1" applyFont="1" applyFill="1" applyBorder="1" applyAlignment="1">
      <alignment horizontal="center"/>
      <protection/>
    </xf>
    <xf numFmtId="49" fontId="4" fillId="0" borderId="29" xfId="35" applyNumberFormat="1" applyFont="1" applyFill="1" applyBorder="1" applyAlignment="1">
      <alignment horizontal="center"/>
      <protection/>
    </xf>
    <xf numFmtId="4" fontId="4" fillId="0" borderId="21" xfId="57" applyNumberFormat="1" applyFont="1" applyFill="1" applyBorder="1" applyAlignment="1">
      <alignment horizontal="right"/>
      <protection/>
    </xf>
    <xf numFmtId="49" fontId="4" fillId="0" borderId="32" xfId="64" applyNumberFormat="1" applyFont="1" applyFill="1" applyBorder="1" applyAlignment="1">
      <alignment horizontal="center"/>
      <protection/>
    </xf>
    <xf numFmtId="49" fontId="4" fillId="0" borderId="26" xfId="35" applyNumberFormat="1" applyFont="1" applyFill="1" applyBorder="1" applyAlignment="1">
      <alignment horizontal="center"/>
      <protection/>
    </xf>
    <xf numFmtId="49" fontId="4" fillId="0" borderId="13" xfId="35" applyNumberFormat="1" applyFont="1" applyFill="1" applyBorder="1" applyAlignment="1">
      <alignment horizontal="center"/>
      <protection/>
    </xf>
    <xf numFmtId="49" fontId="4" fillId="0" borderId="25" xfId="35" applyNumberFormat="1" applyFont="1" applyFill="1" applyBorder="1" applyAlignment="1">
      <alignment horizontal="center"/>
      <protection/>
    </xf>
    <xf numFmtId="49" fontId="4" fillId="0" borderId="32" xfId="33" applyNumberFormat="1" applyFont="1" applyFill="1" applyBorder="1" applyAlignment="1">
      <alignment wrapText="1"/>
      <protection/>
    </xf>
    <xf numFmtId="49" fontId="4" fillId="0" borderId="48" xfId="64" applyNumberFormat="1" applyFont="1" applyFill="1" applyBorder="1" applyAlignment="1">
      <alignment horizontal="center"/>
      <protection/>
    </xf>
    <xf numFmtId="49" fontId="4" fillId="0" borderId="27" xfId="64" applyNumberFormat="1" applyFont="1" applyFill="1" applyBorder="1" applyAlignment="1">
      <alignment horizontal="center"/>
      <protection/>
    </xf>
    <xf numFmtId="49" fontId="4" fillId="0" borderId="27" xfId="35" applyNumberFormat="1" applyFont="1" applyFill="1" applyBorder="1" applyAlignment="1">
      <alignment horizontal="center"/>
      <protection/>
    </xf>
    <xf numFmtId="49" fontId="4" fillId="0" borderId="11" xfId="35" applyNumberFormat="1" applyFont="1" applyFill="1" applyBorder="1" applyAlignment="1">
      <alignment horizontal="center"/>
      <protection/>
    </xf>
    <xf numFmtId="49" fontId="4" fillId="0" borderId="23" xfId="35" applyNumberFormat="1" applyFont="1" applyFill="1" applyBorder="1" applyAlignment="1">
      <alignment horizontal="center"/>
      <protection/>
    </xf>
    <xf numFmtId="49" fontId="4" fillId="0" borderId="10" xfId="35" applyNumberFormat="1" applyFont="1" applyFill="1" applyBorder="1" applyAlignment="1">
      <alignment horizontal="center"/>
      <protection/>
    </xf>
    <xf numFmtId="49" fontId="4" fillId="0" borderId="46" xfId="35" applyNumberFormat="1" applyFont="1" applyFill="1" applyBorder="1" applyAlignment="1">
      <alignment horizontal="center"/>
      <protection/>
    </xf>
    <xf numFmtId="49" fontId="4" fillId="0" borderId="47" xfId="35" applyNumberFormat="1" applyFont="1" applyFill="1" applyBorder="1" applyAlignment="1">
      <alignment horizontal="center"/>
      <protection/>
    </xf>
    <xf numFmtId="49" fontId="4" fillId="0" borderId="26" xfId="36" applyNumberFormat="1" applyFont="1" applyFill="1" applyBorder="1" applyAlignment="1">
      <alignment wrapText="1"/>
      <protection/>
    </xf>
    <xf numFmtId="49" fontId="4" fillId="0" borderId="25" xfId="36" applyNumberFormat="1" applyFont="1" applyFill="1" applyBorder="1" applyAlignment="1">
      <alignment wrapText="1"/>
      <protection/>
    </xf>
    <xf numFmtId="0" fontId="4" fillId="0" borderId="10" xfId="0" applyNumberFormat="1" applyFont="1" applyFill="1" applyBorder="1" applyAlignment="1">
      <alignment wrapText="1"/>
    </xf>
    <xf numFmtId="49" fontId="4" fillId="0" borderId="25" xfId="33" applyNumberFormat="1" applyFont="1" applyFill="1" applyBorder="1" applyAlignment="1">
      <alignment wrapText="1"/>
      <protection/>
    </xf>
    <xf numFmtId="49" fontId="4" fillId="0" borderId="32" xfId="33" applyNumberFormat="1" applyFont="1" applyFill="1" applyBorder="1" applyAlignment="1">
      <alignment horizontal="center"/>
      <protection/>
    </xf>
    <xf numFmtId="49" fontId="4" fillId="0" borderId="26" xfId="33" applyNumberFormat="1" applyFont="1" applyFill="1" applyBorder="1" applyAlignment="1">
      <alignment horizontal="center"/>
      <protection/>
    </xf>
    <xf numFmtId="49" fontId="4" fillId="0" borderId="13" xfId="33" applyNumberFormat="1" applyFont="1" applyFill="1" applyBorder="1" applyAlignment="1">
      <alignment horizontal="center"/>
      <protection/>
    </xf>
    <xf numFmtId="49" fontId="4" fillId="0" borderId="25" xfId="33" applyNumberFormat="1" applyFont="1" applyFill="1" applyBorder="1" applyAlignment="1">
      <alignment horizontal="center"/>
      <protection/>
    </xf>
    <xf numFmtId="49" fontId="4" fillId="0" borderId="49" xfId="0" applyNumberFormat="1" applyFont="1" applyFill="1" applyBorder="1" applyAlignment="1">
      <alignment wrapText="1"/>
    </xf>
    <xf numFmtId="49" fontId="4" fillId="0" borderId="13" xfId="36" applyNumberFormat="1" applyFont="1" applyFill="1" applyBorder="1" applyAlignment="1">
      <alignment wrapText="1"/>
      <protection/>
    </xf>
    <xf numFmtId="49" fontId="4" fillId="0" borderId="50" xfId="34" applyNumberFormat="1" applyFont="1" applyFill="1" applyBorder="1" applyAlignment="1">
      <alignment horizontal="center"/>
      <protection/>
    </xf>
    <xf numFmtId="49" fontId="4" fillId="0" borderId="51" xfId="36" applyNumberFormat="1" applyFont="1" applyFill="1" applyBorder="1" applyAlignment="1">
      <alignment horizontal="center"/>
      <protection/>
    </xf>
    <xf numFmtId="49" fontId="4" fillId="0" borderId="52" xfId="36" applyNumberFormat="1" applyFont="1" applyFill="1" applyBorder="1" applyAlignment="1">
      <alignment horizontal="center" wrapText="1"/>
      <protection/>
    </xf>
    <xf numFmtId="49" fontId="4" fillId="0" borderId="29" xfId="36" applyNumberFormat="1" applyFont="1" applyFill="1" applyBorder="1" applyAlignment="1">
      <alignment horizontal="center"/>
      <protection/>
    </xf>
    <xf numFmtId="49" fontId="4" fillId="0" borderId="32" xfId="34" applyNumberFormat="1" applyFont="1" applyFill="1" applyBorder="1" applyAlignment="1">
      <alignment horizontal="center"/>
      <protection/>
    </xf>
    <xf numFmtId="49" fontId="4" fillId="0" borderId="26" xfId="36" applyNumberFormat="1" applyFont="1" applyFill="1" applyBorder="1" applyAlignment="1">
      <alignment horizontal="center"/>
      <protection/>
    </xf>
    <xf numFmtId="49" fontId="4" fillId="0" borderId="13" xfId="36" applyNumberFormat="1" applyFont="1" applyFill="1" applyBorder="1" applyAlignment="1">
      <alignment horizontal="center" wrapText="1"/>
      <protection/>
    </xf>
    <xf numFmtId="49" fontId="4" fillId="0" borderId="25" xfId="36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vertical="top" wrapText="1"/>
    </xf>
    <xf numFmtId="49" fontId="4" fillId="0" borderId="23" xfId="36" applyNumberFormat="1" applyFont="1" applyFill="1" applyBorder="1" applyAlignment="1">
      <alignment horizontal="center"/>
      <protection/>
    </xf>
    <xf numFmtId="4" fontId="4" fillId="0" borderId="22" xfId="57" applyNumberFormat="1" applyFont="1" applyFill="1" applyBorder="1" applyAlignment="1">
      <alignment horizontal="right"/>
      <protection/>
    </xf>
    <xf numFmtId="4" fontId="4" fillId="0" borderId="22" xfId="79" applyNumberFormat="1" applyFont="1" applyFill="1" applyBorder="1" applyAlignment="1">
      <alignment horizontal="right"/>
    </xf>
    <xf numFmtId="49" fontId="4" fillId="0" borderId="41" xfId="33" applyNumberFormat="1" applyFont="1" applyFill="1" applyBorder="1" applyAlignment="1">
      <alignment wrapText="1"/>
      <protection/>
    </xf>
    <xf numFmtId="49" fontId="4" fillId="0" borderId="53" xfId="34" applyNumberFormat="1" applyFont="1" applyFill="1" applyBorder="1" applyAlignment="1">
      <alignment horizontal="center"/>
      <protection/>
    </xf>
    <xf numFmtId="49" fontId="4" fillId="0" borderId="54" xfId="36" applyNumberFormat="1" applyFont="1" applyFill="1" applyBorder="1" applyAlignment="1">
      <alignment horizontal="center"/>
      <protection/>
    </xf>
    <xf numFmtId="49" fontId="4" fillId="0" borderId="41" xfId="36" applyNumberFormat="1" applyFont="1" applyFill="1" applyBorder="1" applyAlignment="1">
      <alignment horizontal="center" wrapText="1"/>
      <protection/>
    </xf>
    <xf numFmtId="49" fontId="4" fillId="0" borderId="43" xfId="36" applyNumberFormat="1" applyFont="1" applyFill="1" applyBorder="1" applyAlignment="1">
      <alignment horizontal="center"/>
      <protection/>
    </xf>
    <xf numFmtId="0" fontId="13" fillId="0" borderId="22" xfId="57" applyFont="1" applyFill="1" applyBorder="1" applyAlignment="1">
      <alignment horizontal="center" vertical="top"/>
      <protection/>
    </xf>
    <xf numFmtId="11" fontId="4" fillId="0" borderId="23" xfId="0" applyNumberFormat="1" applyFont="1" applyFill="1" applyBorder="1" applyAlignment="1">
      <alignment wrapText="1"/>
    </xf>
    <xf numFmtId="49" fontId="4" fillId="0" borderId="23" xfId="59" applyNumberFormat="1" applyFont="1" applyFill="1" applyBorder="1" applyAlignment="1" applyProtection="1">
      <alignment horizontal="left" wrapText="1"/>
      <protection hidden="1"/>
    </xf>
    <xf numFmtId="0" fontId="13" fillId="0" borderId="10" xfId="57" applyFont="1" applyFill="1" applyBorder="1" applyAlignment="1">
      <alignment horizontal="center" vertical="top"/>
      <protection/>
    </xf>
    <xf numFmtId="49" fontId="13" fillId="0" borderId="23" xfId="0" applyNumberFormat="1" applyFont="1" applyFill="1" applyBorder="1" applyAlignment="1">
      <alignment wrapText="1"/>
    </xf>
    <xf numFmtId="49" fontId="13" fillId="0" borderId="24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/>
    </xf>
    <xf numFmtId="49" fontId="4" fillId="0" borderId="13" xfId="36" applyNumberFormat="1" applyFont="1" applyFill="1" applyBorder="1" applyAlignment="1">
      <alignment horizontal="center"/>
      <protection/>
    </xf>
    <xf numFmtId="49" fontId="4" fillId="0" borderId="32" xfId="36" applyNumberFormat="1" applyFont="1" applyFill="1" applyBorder="1" applyAlignment="1">
      <alignment horizontal="center"/>
      <protection/>
    </xf>
    <xf numFmtId="49" fontId="4" fillId="0" borderId="0" xfId="36" applyNumberFormat="1" applyFont="1" applyFill="1" applyBorder="1" applyAlignment="1">
      <alignment horizontal="center"/>
      <protection/>
    </xf>
    <xf numFmtId="49" fontId="4" fillId="0" borderId="10" xfId="36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68" applyFont="1" applyFill="1" applyProtection="1">
      <alignment/>
      <protection/>
    </xf>
    <xf numFmtId="172" fontId="4" fillId="0" borderId="0" xfId="68" applyNumberFormat="1" applyFont="1" applyFill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" fontId="7" fillId="0" borderId="0" xfId="79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72" fontId="4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left" vertical="center"/>
      <protection/>
    </xf>
    <xf numFmtId="4" fontId="7" fillId="0" borderId="0" xfId="79" applyNumberFormat="1" applyFont="1" applyFill="1" applyBorder="1" applyAlignment="1" applyProtection="1">
      <alignment/>
      <protection/>
    </xf>
    <xf numFmtId="4" fontId="13" fillId="0" borderId="10" xfId="57" applyNumberFormat="1" applyFont="1" applyFill="1" applyBorder="1" applyAlignment="1">
      <alignment horizontal="right" vertical="top"/>
      <protection/>
    </xf>
    <xf numFmtId="49" fontId="4" fillId="33" borderId="23" xfId="0" applyNumberFormat="1" applyFont="1" applyFill="1" applyBorder="1" applyAlignment="1">
      <alignment horizontal="left" wrapText="1"/>
    </xf>
    <xf numFmtId="49" fontId="4" fillId="33" borderId="23" xfId="0" applyNumberFormat="1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center" vertical="top"/>
    </xf>
    <xf numFmtId="49" fontId="13" fillId="33" borderId="23" xfId="0" applyNumberFormat="1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 horizontal="center"/>
    </xf>
    <xf numFmtId="49" fontId="13" fillId="33" borderId="24" xfId="0" applyNumberFormat="1" applyFont="1" applyFill="1" applyBorder="1" applyAlignment="1">
      <alignment horizontal="center"/>
    </xf>
    <xf numFmtId="49" fontId="13" fillId="33" borderId="11" xfId="0" applyNumberFormat="1" applyFont="1" applyFill="1" applyBorder="1" applyAlignment="1">
      <alignment horizontal="center"/>
    </xf>
    <xf numFmtId="49" fontId="13" fillId="33" borderId="23" xfId="0" applyNumberFormat="1" applyFont="1" applyFill="1" applyBorder="1" applyAlignment="1">
      <alignment horizontal="center"/>
    </xf>
    <xf numFmtId="49" fontId="4" fillId="33" borderId="13" xfId="36" applyNumberFormat="1" applyFont="1" applyFill="1" applyBorder="1" applyAlignment="1">
      <alignment wrapText="1"/>
      <protection/>
    </xf>
    <xf numFmtId="49" fontId="4" fillId="33" borderId="25" xfId="36" applyNumberFormat="1" applyFont="1" applyFill="1" applyBorder="1" applyAlignment="1">
      <alignment horizontal="center" wrapText="1"/>
      <protection/>
    </xf>
    <xf numFmtId="49" fontId="4" fillId="33" borderId="25" xfId="36" applyNumberFormat="1" applyFont="1" applyFill="1" applyBorder="1" applyAlignment="1">
      <alignment horizontal="center"/>
      <protection/>
    </xf>
    <xf numFmtId="49" fontId="4" fillId="33" borderId="40" xfId="36" applyNumberFormat="1" applyFont="1" applyFill="1" applyBorder="1" applyAlignment="1">
      <alignment horizontal="center"/>
      <protection/>
    </xf>
    <xf numFmtId="49" fontId="4" fillId="33" borderId="27" xfId="36" applyNumberFormat="1" applyFont="1" applyFill="1" applyBorder="1" applyAlignment="1">
      <alignment horizontal="center"/>
      <protection/>
    </xf>
    <xf numFmtId="49" fontId="4" fillId="33" borderId="28" xfId="36" applyNumberFormat="1" applyFont="1" applyFill="1" applyBorder="1" applyAlignment="1">
      <alignment horizontal="center"/>
      <protection/>
    </xf>
    <xf numFmtId="49" fontId="13" fillId="33" borderId="27" xfId="36" applyNumberFormat="1" applyFont="1" applyFill="1" applyBorder="1" applyAlignment="1">
      <alignment wrapText="1"/>
      <protection/>
    </xf>
    <xf numFmtId="49" fontId="13" fillId="33" borderId="25" xfId="34" applyNumberFormat="1" applyFont="1" applyFill="1" applyBorder="1" applyAlignment="1">
      <alignment horizontal="center" wrapText="1"/>
      <protection/>
    </xf>
    <xf numFmtId="49" fontId="13" fillId="33" borderId="25" xfId="34" applyNumberFormat="1" applyFont="1" applyFill="1" applyBorder="1" applyAlignment="1">
      <alignment horizontal="center"/>
      <protection/>
    </xf>
    <xf numFmtId="49" fontId="13" fillId="33" borderId="26" xfId="64" applyNumberFormat="1" applyFont="1" applyFill="1" applyBorder="1" applyAlignment="1">
      <alignment horizontal="center"/>
      <protection/>
    </xf>
    <xf numFmtId="49" fontId="13" fillId="33" borderId="27" xfId="35" applyNumberFormat="1" applyFont="1" applyFill="1" applyBorder="1" applyAlignment="1">
      <alignment horizontal="center"/>
      <protection/>
    </xf>
    <xf numFmtId="49" fontId="13" fillId="33" borderId="28" xfId="35" applyNumberFormat="1" applyFont="1" applyFill="1" applyBorder="1" applyAlignment="1">
      <alignment horizontal="center"/>
      <protection/>
    </xf>
    <xf numFmtId="49" fontId="13" fillId="33" borderId="16" xfId="35" applyNumberFormat="1" applyFont="1" applyFill="1" applyBorder="1" applyAlignment="1">
      <alignment horizontal="center"/>
      <protection/>
    </xf>
    <xf numFmtId="0" fontId="13" fillId="33" borderId="25" xfId="35" applyFont="1" applyFill="1" applyBorder="1" applyAlignment="1">
      <alignment horizontal="center" vertical="top"/>
      <protection/>
    </xf>
    <xf numFmtId="0" fontId="13" fillId="33" borderId="25" xfId="36" applyFont="1" applyFill="1" applyBorder="1" applyAlignment="1">
      <alignment horizontal="center" vertical="top"/>
      <protection/>
    </xf>
    <xf numFmtId="49" fontId="13" fillId="33" borderId="23" xfId="59" applyNumberFormat="1" applyFont="1" applyFill="1" applyBorder="1" applyAlignment="1" applyProtection="1">
      <alignment horizontal="left" wrapText="1"/>
      <protection hidden="1"/>
    </xf>
    <xf numFmtId="49" fontId="13" fillId="33" borderId="32" xfId="64" applyNumberFormat="1" applyFont="1" applyFill="1" applyBorder="1" applyAlignment="1">
      <alignment horizontal="center"/>
      <protection/>
    </xf>
    <xf numFmtId="49" fontId="13" fillId="33" borderId="26" xfId="36" applyNumberFormat="1" applyFont="1" applyFill="1" applyBorder="1" applyAlignment="1">
      <alignment horizontal="center"/>
      <protection/>
    </xf>
    <xf numFmtId="49" fontId="13" fillId="33" borderId="13" xfId="36" applyNumberFormat="1" applyFont="1" applyFill="1" applyBorder="1" applyAlignment="1">
      <alignment horizontal="center"/>
      <protection/>
    </xf>
    <xf numFmtId="49" fontId="13" fillId="33" borderId="25" xfId="36" applyNumberFormat="1" applyFont="1" applyFill="1" applyBorder="1" applyAlignment="1">
      <alignment horizontal="center"/>
      <protection/>
    </xf>
    <xf numFmtId="49" fontId="13" fillId="33" borderId="10" xfId="64" applyNumberFormat="1" applyFont="1" applyFill="1" applyBorder="1" applyAlignment="1">
      <alignment horizontal="center" wrapText="1"/>
      <protection/>
    </xf>
    <xf numFmtId="49" fontId="13" fillId="33" borderId="10" xfId="64" applyNumberFormat="1" applyFont="1" applyFill="1" applyBorder="1" applyAlignment="1">
      <alignment horizontal="center"/>
      <protection/>
    </xf>
    <xf numFmtId="49" fontId="4" fillId="0" borderId="10" xfId="57" applyNumberFormat="1" applyFont="1" applyFill="1" applyBorder="1" applyAlignment="1">
      <alignment wrapText="1"/>
      <protection/>
    </xf>
    <xf numFmtId="49" fontId="4" fillId="0" borderId="10" xfId="33" applyNumberFormat="1" applyFont="1" applyFill="1" applyBorder="1" applyAlignment="1">
      <alignment horizontal="left" wrapText="1"/>
      <protection/>
    </xf>
    <xf numFmtId="49" fontId="4" fillId="0" borderId="11" xfId="64" applyNumberFormat="1" applyFont="1" applyFill="1" applyBorder="1" applyAlignment="1">
      <alignment horizontal="center"/>
      <protection/>
    </xf>
    <xf numFmtId="173" fontId="4" fillId="0" borderId="10" xfId="57" applyNumberFormat="1" applyFont="1" applyFill="1" applyBorder="1" applyAlignment="1">
      <alignment horizontal="center"/>
      <protection/>
    </xf>
    <xf numFmtId="49" fontId="4" fillId="0" borderId="10" xfId="64" applyNumberFormat="1" applyFont="1" applyFill="1" applyBorder="1" applyAlignment="1">
      <alignment horizontal="center"/>
      <protection/>
    </xf>
    <xf numFmtId="49" fontId="4" fillId="0" borderId="10" xfId="59" applyNumberFormat="1" applyFont="1" applyFill="1" applyBorder="1" applyAlignment="1" applyProtection="1">
      <alignment horizontal="left" wrapText="1"/>
      <protection hidden="1"/>
    </xf>
    <xf numFmtId="0" fontId="14" fillId="0" borderId="10" xfId="57" applyFont="1" applyFill="1" applyBorder="1" applyAlignment="1">
      <alignment horizontal="center" vertical="top"/>
      <protection/>
    </xf>
    <xf numFmtId="49" fontId="13" fillId="0" borderId="10" xfId="33" applyNumberFormat="1" applyFont="1" applyFill="1" applyBorder="1" applyAlignment="1">
      <alignment horizontal="left" wrapText="1"/>
      <protection/>
    </xf>
    <xf numFmtId="49" fontId="13" fillId="0" borderId="10" xfId="0" applyNumberFormat="1" applyFont="1" applyFill="1" applyBorder="1" applyAlignment="1">
      <alignment horizontal="center"/>
    </xf>
    <xf numFmtId="4" fontId="13" fillId="0" borderId="10" xfId="57" applyNumberFormat="1" applyFont="1" applyFill="1" applyBorder="1" applyAlignment="1">
      <alignment/>
      <protection/>
    </xf>
    <xf numFmtId="49" fontId="13" fillId="0" borderId="10" xfId="0" applyNumberFormat="1" applyFont="1" applyFill="1" applyBorder="1" applyAlignment="1">
      <alignment wrapText="1"/>
    </xf>
    <xf numFmtId="4" fontId="13" fillId="0" borderId="10" xfId="79" applyNumberFormat="1" applyFont="1" applyFill="1" applyBorder="1" applyAlignment="1">
      <alignment horizontal="right"/>
    </xf>
    <xf numFmtId="49" fontId="13" fillId="0" borderId="23" xfId="57" applyNumberFormat="1" applyFont="1" applyFill="1" applyBorder="1" applyAlignment="1">
      <alignment horizontal="center"/>
      <protection/>
    </xf>
    <xf numFmtId="49" fontId="13" fillId="0" borderId="10" xfId="57" applyNumberFormat="1" applyFont="1" applyFill="1" applyBorder="1" applyAlignment="1">
      <alignment horizontal="center"/>
      <protection/>
    </xf>
    <xf numFmtId="49" fontId="13" fillId="0" borderId="10" xfId="59" applyNumberFormat="1" applyFont="1" applyFill="1" applyBorder="1" applyAlignment="1" applyProtection="1">
      <alignment horizontal="left" wrapText="1"/>
      <protection hidden="1"/>
    </xf>
    <xf numFmtId="0" fontId="13" fillId="0" borderId="10" xfId="33" applyFont="1" applyFill="1" applyBorder="1" applyAlignment="1">
      <alignment horizontal="center" vertical="top"/>
      <protection/>
    </xf>
    <xf numFmtId="49" fontId="13" fillId="0" borderId="10" xfId="33" applyNumberFormat="1" applyFont="1" applyFill="1" applyBorder="1" applyAlignment="1">
      <alignment wrapText="1"/>
      <protection/>
    </xf>
    <xf numFmtId="49" fontId="13" fillId="0" borderId="24" xfId="34" applyNumberFormat="1" applyFont="1" applyFill="1" applyBorder="1" applyAlignment="1">
      <alignment horizontal="center"/>
      <protection/>
    </xf>
    <xf numFmtId="49" fontId="13" fillId="0" borderId="11" xfId="33" applyNumberFormat="1" applyFont="1" applyFill="1" applyBorder="1" applyAlignment="1">
      <alignment horizontal="center"/>
      <protection/>
    </xf>
    <xf numFmtId="49" fontId="13" fillId="0" borderId="23" xfId="33" applyNumberFormat="1" applyFont="1" applyFill="1" applyBorder="1" applyAlignment="1">
      <alignment horizontal="center"/>
      <protection/>
    </xf>
    <xf numFmtId="49" fontId="13" fillId="0" borderId="10" xfId="33" applyNumberFormat="1" applyFont="1" applyFill="1" applyBorder="1" applyAlignment="1">
      <alignment horizontal="center"/>
      <protection/>
    </xf>
    <xf numFmtId="49" fontId="13" fillId="0" borderId="25" xfId="35" applyNumberFormat="1" applyFont="1" applyFill="1" applyBorder="1" applyAlignment="1">
      <alignment wrapText="1"/>
      <protection/>
    </xf>
    <xf numFmtId="49" fontId="13" fillId="0" borderId="32" xfId="64" applyNumberFormat="1" applyFont="1" applyFill="1" applyBorder="1" applyAlignment="1">
      <alignment horizontal="center"/>
      <protection/>
    </xf>
    <xf numFmtId="49" fontId="13" fillId="0" borderId="26" xfId="35" applyNumberFormat="1" applyFont="1" applyFill="1" applyBorder="1" applyAlignment="1">
      <alignment horizontal="center"/>
      <protection/>
    </xf>
    <xf numFmtId="49" fontId="13" fillId="0" borderId="13" xfId="35" applyNumberFormat="1" applyFont="1" applyFill="1" applyBorder="1" applyAlignment="1">
      <alignment horizontal="center"/>
      <protection/>
    </xf>
    <xf numFmtId="49" fontId="13" fillId="0" borderId="25" xfId="35" applyNumberFormat="1" applyFont="1" applyFill="1" applyBorder="1" applyAlignment="1">
      <alignment horizontal="center"/>
      <protection/>
    </xf>
    <xf numFmtId="49" fontId="13" fillId="0" borderId="11" xfId="57" applyNumberFormat="1" applyFont="1" applyFill="1" applyBorder="1" applyAlignment="1">
      <alignment horizontal="center"/>
      <protection/>
    </xf>
    <xf numFmtId="49" fontId="13" fillId="0" borderId="24" xfId="64" applyNumberFormat="1" applyFont="1" applyFill="1" applyBorder="1" applyAlignment="1">
      <alignment horizontal="center"/>
      <protection/>
    </xf>
    <xf numFmtId="49" fontId="13" fillId="0" borderId="10" xfId="36" applyNumberFormat="1" applyFont="1" applyFill="1" applyBorder="1" applyAlignment="1">
      <alignment horizontal="center"/>
      <protection/>
    </xf>
    <xf numFmtId="49" fontId="4" fillId="0" borderId="10" xfId="57" applyNumberFormat="1" applyFont="1" applyFill="1" applyBorder="1" applyAlignment="1">
      <alignment horizontal="left" wrapText="1"/>
      <protection/>
    </xf>
    <xf numFmtId="49" fontId="4" fillId="0" borderId="31" xfId="57" applyNumberFormat="1" applyFont="1" applyFill="1" applyBorder="1" applyAlignment="1">
      <alignment horizontal="center"/>
      <protection/>
    </xf>
    <xf numFmtId="49" fontId="4" fillId="0" borderId="12" xfId="57" applyNumberFormat="1" applyFont="1" applyFill="1" applyBorder="1" applyAlignment="1">
      <alignment horizontal="center"/>
      <protection/>
    </xf>
    <xf numFmtId="172" fontId="4" fillId="0" borderId="10" xfId="57" applyNumberFormat="1" applyFont="1" applyFill="1" applyBorder="1" applyAlignment="1">
      <alignment horizontal="right"/>
      <protection/>
    </xf>
    <xf numFmtId="49" fontId="4" fillId="0" borderId="10" xfId="0" applyNumberFormat="1" applyFont="1" applyFill="1" applyBorder="1" applyAlignment="1">
      <alignment wrapText="1"/>
    </xf>
    <xf numFmtId="49" fontId="4" fillId="0" borderId="3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0" xfId="71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 applyProtection="1">
      <alignment/>
      <protection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70" applyFont="1" applyFill="1" applyBorder="1" applyAlignment="1">
      <alignment horizontal="center"/>
      <protection/>
    </xf>
    <xf numFmtId="0" fontId="4" fillId="0" borderId="0" xfId="70" applyFont="1" applyFill="1" applyBorder="1" applyAlignment="1">
      <alignment horizontal="center" wrapText="1"/>
      <protection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/>
    </xf>
    <xf numFmtId="173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71" applyFont="1" applyFill="1" applyBorder="1" applyAlignment="1">
      <alignment wrapText="1"/>
      <protection/>
    </xf>
    <xf numFmtId="4" fontId="4" fillId="0" borderId="10" xfId="71" applyNumberFormat="1" applyFont="1" applyFill="1" applyBorder="1" applyAlignment="1" applyProtection="1">
      <alignment horizontal="right" vertical="center"/>
      <protection locked="0"/>
    </xf>
    <xf numFmtId="177" fontId="12" fillId="0" borderId="10" xfId="0" applyNumberFormat="1" applyFont="1" applyFill="1" applyBorder="1" applyAlignment="1">
      <alignment horizontal="center" vertical="center" wrapText="1"/>
    </xf>
    <xf numFmtId="0" fontId="4" fillId="0" borderId="0" xfId="71" applyFont="1" applyFill="1" applyBorder="1" applyAlignment="1" applyProtection="1">
      <alignment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71" applyNumberFormat="1" applyFont="1" applyFill="1" applyBorder="1" applyAlignment="1">
      <alignment horizontal="center" vertical="center"/>
      <protection/>
    </xf>
    <xf numFmtId="4" fontId="4" fillId="0" borderId="0" xfId="7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173" fontId="4" fillId="33" borderId="0" xfId="0" applyNumberFormat="1" applyFont="1" applyFill="1" applyBorder="1" applyAlignment="1">
      <alignment horizontal="right"/>
    </xf>
    <xf numFmtId="49" fontId="13" fillId="0" borderId="23" xfId="0" applyNumberFormat="1" applyFont="1" applyFill="1" applyBorder="1" applyAlignment="1">
      <alignment horizontal="left" vertical="top" wrapText="1"/>
    </xf>
    <xf numFmtId="49" fontId="4" fillId="0" borderId="10" xfId="65" applyNumberFormat="1" applyFont="1" applyFill="1" applyBorder="1" applyAlignment="1" applyProtection="1">
      <alignment horizontal="center" vertical="center" wrapText="1"/>
      <protection/>
    </xf>
    <xf numFmtId="49" fontId="4" fillId="33" borderId="55" xfId="34" applyNumberFormat="1" applyFont="1" applyFill="1" applyBorder="1" applyAlignment="1">
      <alignment horizontal="center" wrapText="1"/>
      <protection/>
    </xf>
    <xf numFmtId="49" fontId="4" fillId="33" borderId="55" xfId="34" applyNumberFormat="1" applyFont="1" applyFill="1" applyBorder="1" applyAlignment="1">
      <alignment horizontal="center"/>
      <protection/>
    </xf>
    <xf numFmtId="49" fontId="4" fillId="33" borderId="38" xfId="64" applyNumberFormat="1" applyFont="1" applyFill="1" applyBorder="1" applyAlignment="1">
      <alignment horizontal="center"/>
      <protection/>
    </xf>
    <xf numFmtId="49" fontId="4" fillId="33" borderId="39" xfId="36" applyNumberFormat="1" applyFont="1" applyFill="1" applyBorder="1" applyAlignment="1">
      <alignment horizontal="center"/>
      <protection/>
    </xf>
    <xf numFmtId="49" fontId="4" fillId="33" borderId="56" xfId="36" applyNumberFormat="1" applyFont="1" applyFill="1" applyBorder="1" applyAlignment="1">
      <alignment horizontal="center"/>
      <protection/>
    </xf>
    <xf numFmtId="183" fontId="4" fillId="33" borderId="57" xfId="79" applyNumberFormat="1" applyFont="1" applyFill="1" applyBorder="1" applyAlignment="1">
      <alignment horizontal="right"/>
    </xf>
    <xf numFmtId="1" fontId="4" fillId="33" borderId="35" xfId="0" applyNumberFormat="1" applyFont="1" applyFill="1" applyBorder="1" applyAlignment="1" applyProtection="1">
      <alignment horizontal="right"/>
      <protection/>
    </xf>
    <xf numFmtId="49" fontId="4" fillId="33" borderId="55" xfId="33" applyNumberFormat="1" applyFont="1" applyFill="1" applyBorder="1" applyAlignment="1">
      <alignment wrapText="1"/>
      <protection/>
    </xf>
    <xf numFmtId="49" fontId="4" fillId="33" borderId="53" xfId="64" applyNumberFormat="1" applyFont="1" applyFill="1" applyBorder="1" applyAlignment="1">
      <alignment horizontal="center"/>
      <protection/>
    </xf>
    <xf numFmtId="49" fontId="4" fillId="33" borderId="54" xfId="36" applyNumberFormat="1" applyFont="1" applyFill="1" applyBorder="1" applyAlignment="1">
      <alignment horizontal="center"/>
      <protection/>
    </xf>
    <xf numFmtId="49" fontId="4" fillId="33" borderId="55" xfId="36" applyNumberFormat="1" applyFont="1" applyFill="1" applyBorder="1" applyAlignment="1">
      <alignment horizontal="center"/>
      <protection/>
    </xf>
    <xf numFmtId="1" fontId="4" fillId="33" borderId="36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center" wrapText="1"/>
    </xf>
    <xf numFmtId="49" fontId="3" fillId="0" borderId="10" xfId="65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49" fontId="3" fillId="33" borderId="24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wrapText="1"/>
    </xf>
    <xf numFmtId="1" fontId="10" fillId="33" borderId="0" xfId="69" applyNumberFormat="1" applyFont="1" applyFill="1" applyAlignment="1">
      <alignment horizontal="center" wrapText="1"/>
      <protection/>
    </xf>
    <xf numFmtId="1" fontId="4" fillId="33" borderId="0" xfId="69" applyNumberFormat="1" applyFont="1" applyFill="1" applyAlignment="1">
      <alignment horizontal="center" wrapText="1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0" xfId="65" applyFont="1" applyFill="1" applyAlignment="1" applyProtection="1">
      <alignment horizontal="center" wrapText="1"/>
      <protection/>
    </xf>
    <xf numFmtId="173" fontId="4" fillId="0" borderId="10" xfId="0" applyNumberFormat="1" applyFont="1" applyFill="1" applyBorder="1" applyAlignment="1">
      <alignment horizontal="center" vertical="center" wrapText="1"/>
    </xf>
    <xf numFmtId="49" fontId="4" fillId="0" borderId="10" xfId="65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" xfId="34"/>
    <cellStyle name="Excel Built-in Normal 2" xfId="35"/>
    <cellStyle name="Excel Built-in Normal 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2 2 2" xfId="59"/>
    <cellStyle name="Обычный 2 2 3" xfId="60"/>
    <cellStyle name="Обычный 2 3" xfId="61"/>
    <cellStyle name="Обычный 3" xfId="62"/>
    <cellStyle name="Обычный_ведомственная  и прилож. на 2008 год без краевых-2 2" xfId="63"/>
    <cellStyle name="Обычный_ведомственная  и прилож. на 2008 год без краевых-2 2 2" xfId="64"/>
    <cellStyle name="Обычный_информац об исполнен бюджета за 9 мес2002 года" xfId="65"/>
    <cellStyle name="Обычный_информац об исполнен бюджета за 9 мес2002 года 2" xfId="66"/>
    <cellStyle name="Обычный_отчет об исполнении за3-ий кв. 2010 года" xfId="67"/>
    <cellStyle name="Обычный_Приложение № 2 к проекту бюджета" xfId="68"/>
    <cellStyle name="Обычный_расчеты к бю.джету1" xfId="69"/>
    <cellStyle name="Обычный_решение  об исполнении бюджета в 2004 году1 полугодие за 9 мес" xfId="70"/>
    <cellStyle name="Обычный_Функциональная структура расходов бюджета на 2005 год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J167"/>
  <sheetViews>
    <sheetView zoomScale="90" zoomScaleNormal="90" zoomScaleSheetLayoutView="40" zoomScalePageLayoutView="0" workbookViewId="0" topLeftCell="A1">
      <selection activeCell="C11" sqref="C11"/>
    </sheetView>
  </sheetViews>
  <sheetFormatPr defaultColWidth="9.125" defaultRowHeight="12.75"/>
  <cols>
    <col min="1" max="1" width="61.875" style="103" customWidth="1"/>
    <col min="2" max="2" width="11.75390625" style="35" customWidth="1"/>
    <col min="3" max="3" width="30.75390625" style="38" customWidth="1"/>
    <col min="4" max="4" width="21.375" style="35" customWidth="1"/>
    <col min="5" max="5" width="15.25390625" style="35" customWidth="1"/>
    <col min="6" max="6" width="20.75390625" style="35" customWidth="1"/>
    <col min="7" max="16384" width="9.125" style="35" customWidth="1"/>
  </cols>
  <sheetData>
    <row r="1" spans="3:4" ht="18">
      <c r="C1" s="647" t="s">
        <v>741</v>
      </c>
      <c r="D1" s="647"/>
    </row>
    <row r="2" spans="3:4" ht="20.25" customHeight="1">
      <c r="C2" s="647" t="s">
        <v>742</v>
      </c>
      <c r="D2" s="647"/>
    </row>
    <row r="3" spans="3:4" ht="18">
      <c r="C3" s="647" t="s">
        <v>743</v>
      </c>
      <c r="D3" s="647"/>
    </row>
    <row r="4" spans="3:4" ht="21" customHeight="1">
      <c r="C4" s="647" t="s">
        <v>747</v>
      </c>
      <c r="D4" s="647"/>
    </row>
    <row r="5" spans="1:4" s="2" customFormat="1" ht="18">
      <c r="A5" s="104"/>
      <c r="C5" s="36"/>
      <c r="D5" s="5"/>
    </row>
    <row r="6" spans="1:4" s="2" customFormat="1" ht="15.75" customHeight="1">
      <c r="A6" s="105"/>
      <c r="B6" s="11"/>
      <c r="C6" s="1"/>
      <c r="D6" s="17"/>
    </row>
    <row r="7" spans="1:4" s="2" customFormat="1" ht="18">
      <c r="A7" s="648" t="s">
        <v>571</v>
      </c>
      <c r="B7" s="648"/>
      <c r="C7" s="648"/>
      <c r="D7" s="648"/>
    </row>
    <row r="8" spans="1:4" s="2" customFormat="1" ht="18">
      <c r="A8" s="105"/>
      <c r="B8" s="11"/>
      <c r="C8" s="1"/>
      <c r="D8" s="17"/>
    </row>
    <row r="9" spans="1:4" s="2" customFormat="1" ht="18">
      <c r="A9" s="105"/>
      <c r="B9" s="37"/>
      <c r="C9" s="1"/>
      <c r="D9" s="627" t="s">
        <v>6</v>
      </c>
    </row>
    <row r="10" spans="1:5" s="108" customFormat="1" ht="15">
      <c r="A10" s="644" t="s">
        <v>15</v>
      </c>
      <c r="B10" s="645" t="s">
        <v>16</v>
      </c>
      <c r="C10" s="645"/>
      <c r="D10" s="646" t="s">
        <v>17</v>
      </c>
      <c r="E10" s="643"/>
    </row>
    <row r="11" spans="1:5" s="108" customFormat="1" ht="93">
      <c r="A11" s="644"/>
      <c r="B11" s="107" t="s">
        <v>214</v>
      </c>
      <c r="C11" s="109" t="s">
        <v>215</v>
      </c>
      <c r="D11" s="646"/>
      <c r="E11" s="643"/>
    </row>
    <row r="12" spans="1:5" s="108" customFormat="1" ht="15">
      <c r="A12" s="110" t="s">
        <v>18</v>
      </c>
      <c r="B12" s="110" t="s">
        <v>24</v>
      </c>
      <c r="C12" s="111">
        <v>3</v>
      </c>
      <c r="D12" s="112">
        <v>4</v>
      </c>
      <c r="E12" s="113"/>
    </row>
    <row r="13" spans="1:4" s="108" customFormat="1" ht="30.75">
      <c r="A13" s="114" t="s">
        <v>451</v>
      </c>
      <c r="B13" s="115"/>
      <c r="C13" s="116" t="s">
        <v>152</v>
      </c>
      <c r="D13" s="117">
        <f>D14+D18+D23+D25+D41+D43+D45+D57+D60+D83+D88+D92+D112+D130+D137+D141+D143+D147</f>
        <v>2103913996.3999999</v>
      </c>
    </row>
    <row r="14" spans="1:4" s="108" customFormat="1" ht="15">
      <c r="A14" s="114" t="s">
        <v>719</v>
      </c>
      <c r="B14" s="118" t="s">
        <v>199</v>
      </c>
      <c r="C14" s="116"/>
      <c r="D14" s="117">
        <f>SUM(D15:D17)</f>
        <v>79307.07</v>
      </c>
    </row>
    <row r="15" spans="1:4" s="108" customFormat="1" ht="30.75">
      <c r="A15" s="114" t="s">
        <v>41</v>
      </c>
      <c r="B15" s="115">
        <v>48</v>
      </c>
      <c r="C15" s="116" t="s">
        <v>205</v>
      </c>
      <c r="D15" s="117">
        <v>50239.34</v>
      </c>
    </row>
    <row r="16" spans="1:4" s="108" customFormat="1" ht="15">
      <c r="A16" s="241" t="s">
        <v>42</v>
      </c>
      <c r="B16" s="115">
        <v>48</v>
      </c>
      <c r="C16" s="116" t="s">
        <v>206</v>
      </c>
      <c r="D16" s="117">
        <v>3853.8</v>
      </c>
    </row>
    <row r="17" spans="1:4" s="108" customFormat="1" ht="15">
      <c r="A17" s="241" t="s">
        <v>384</v>
      </c>
      <c r="B17" s="115">
        <v>48</v>
      </c>
      <c r="C17" s="116" t="s">
        <v>383</v>
      </c>
      <c r="D17" s="117">
        <v>25213.93</v>
      </c>
    </row>
    <row r="18" spans="1:4" s="108" customFormat="1" ht="30.75">
      <c r="A18" s="114" t="s">
        <v>720</v>
      </c>
      <c r="B18" s="118" t="s">
        <v>122</v>
      </c>
      <c r="C18" s="116"/>
      <c r="D18" s="117">
        <f>D19+D20+D21+D22</f>
        <v>6922827.78</v>
      </c>
    </row>
    <row r="19" spans="1:4" s="108" customFormat="1" ht="116.25" customHeight="1">
      <c r="A19" s="114" t="s">
        <v>557</v>
      </c>
      <c r="B19" s="115">
        <v>100</v>
      </c>
      <c r="C19" s="116" t="s">
        <v>449</v>
      </c>
      <c r="D19" s="117">
        <v>3470462.29</v>
      </c>
    </row>
    <row r="20" spans="1:4" s="108" customFormat="1" ht="135" customHeight="1">
      <c r="A20" s="114" t="s">
        <v>558</v>
      </c>
      <c r="B20" s="115">
        <v>100</v>
      </c>
      <c r="C20" s="116" t="s">
        <v>577</v>
      </c>
      <c r="D20" s="117">
        <v>18745.89</v>
      </c>
    </row>
    <row r="21" spans="1:4" s="108" customFormat="1" ht="124.5">
      <c r="A21" s="114" t="s">
        <v>559</v>
      </c>
      <c r="B21" s="115">
        <v>100</v>
      </c>
      <c r="C21" s="116" t="s">
        <v>578</v>
      </c>
      <c r="D21" s="117">
        <v>3831782.32</v>
      </c>
    </row>
    <row r="22" spans="1:4" s="108" customFormat="1" ht="124.5">
      <c r="A22" s="114" t="s">
        <v>560</v>
      </c>
      <c r="B22" s="115">
        <v>100</v>
      </c>
      <c r="C22" s="116" t="s">
        <v>579</v>
      </c>
      <c r="D22" s="117">
        <v>-398162.72</v>
      </c>
    </row>
    <row r="23" spans="1:4" s="108" customFormat="1" ht="46.5">
      <c r="A23" s="114" t="s">
        <v>721</v>
      </c>
      <c r="B23" s="118" t="s">
        <v>200</v>
      </c>
      <c r="C23" s="116"/>
      <c r="D23" s="117">
        <f>SUM(D24:D24)</f>
        <v>129619.41</v>
      </c>
    </row>
    <row r="24" spans="1:4" s="108" customFormat="1" ht="78">
      <c r="A24" s="114" t="s">
        <v>448</v>
      </c>
      <c r="B24" s="115">
        <v>141</v>
      </c>
      <c r="C24" s="116" t="s">
        <v>450</v>
      </c>
      <c r="D24" s="117">
        <v>129619.41</v>
      </c>
    </row>
    <row r="25" spans="1:4" s="108" customFormat="1" ht="30.75">
      <c r="A25" s="114" t="s">
        <v>722</v>
      </c>
      <c r="B25" s="118" t="s">
        <v>201</v>
      </c>
      <c r="C25" s="116"/>
      <c r="D25" s="117">
        <f>SUM(D26:D40)</f>
        <v>595763090.8900001</v>
      </c>
    </row>
    <row r="26" spans="1:4" s="108" customFormat="1" ht="46.5">
      <c r="A26" s="114" t="s">
        <v>153</v>
      </c>
      <c r="B26" s="115">
        <v>182</v>
      </c>
      <c r="C26" s="116" t="s">
        <v>582</v>
      </c>
      <c r="D26" s="117">
        <v>6129024.32</v>
      </c>
    </row>
    <row r="27" spans="1:4" s="108" customFormat="1" ht="78">
      <c r="A27" s="114" t="s">
        <v>40</v>
      </c>
      <c r="B27" s="115">
        <v>182</v>
      </c>
      <c r="C27" s="116" t="s">
        <v>583</v>
      </c>
      <c r="D27" s="117">
        <v>372605635.45</v>
      </c>
    </row>
    <row r="28" spans="1:4" s="108" customFormat="1" ht="124.5">
      <c r="A28" s="114" t="s">
        <v>580</v>
      </c>
      <c r="B28" s="115">
        <v>182</v>
      </c>
      <c r="C28" s="116" t="s">
        <v>207</v>
      </c>
      <c r="D28" s="117">
        <v>3496025.92</v>
      </c>
    </row>
    <row r="29" spans="1:4" s="108" customFormat="1" ht="46.5">
      <c r="A29" s="114" t="s">
        <v>8</v>
      </c>
      <c r="B29" s="115">
        <v>182</v>
      </c>
      <c r="C29" s="116" t="s">
        <v>584</v>
      </c>
      <c r="D29" s="117">
        <v>12969356.48</v>
      </c>
    </row>
    <row r="30" spans="1:4" s="108" customFormat="1" ht="93">
      <c r="A30" s="114" t="s">
        <v>154</v>
      </c>
      <c r="B30" s="115">
        <v>182</v>
      </c>
      <c r="C30" s="116" t="s">
        <v>585</v>
      </c>
      <c r="D30" s="117">
        <v>1623816.14</v>
      </c>
    </row>
    <row r="31" spans="1:4" s="108" customFormat="1" ht="108.75">
      <c r="A31" s="114" t="s">
        <v>545</v>
      </c>
      <c r="B31" s="115">
        <v>182</v>
      </c>
      <c r="C31" s="116" t="s">
        <v>546</v>
      </c>
      <c r="D31" s="117">
        <v>7842598.01</v>
      </c>
    </row>
    <row r="32" spans="1:4" s="108" customFormat="1" ht="30.75">
      <c r="A32" s="121" t="s">
        <v>318</v>
      </c>
      <c r="B32" s="115">
        <v>182</v>
      </c>
      <c r="C32" s="116" t="s">
        <v>586</v>
      </c>
      <c r="D32" s="117">
        <v>132896431.78</v>
      </c>
    </row>
    <row r="33" spans="1:4" s="108" customFormat="1" ht="62.25">
      <c r="A33" s="121" t="s">
        <v>581</v>
      </c>
      <c r="B33" s="115">
        <v>182</v>
      </c>
      <c r="C33" s="116" t="s">
        <v>319</v>
      </c>
      <c r="D33" s="117">
        <v>24564808.68</v>
      </c>
    </row>
    <row r="34" spans="1:4" s="108" customFormat="1" ht="30.75">
      <c r="A34" s="114" t="s">
        <v>53</v>
      </c>
      <c r="B34" s="115">
        <v>182</v>
      </c>
      <c r="C34" s="116" t="s">
        <v>208</v>
      </c>
      <c r="D34" s="117">
        <v>-6249.98</v>
      </c>
    </row>
    <row r="35" spans="1:4" s="108" customFormat="1" ht="46.5">
      <c r="A35" s="114" t="s">
        <v>3</v>
      </c>
      <c r="B35" s="115">
        <v>182</v>
      </c>
      <c r="C35" s="116" t="s">
        <v>209</v>
      </c>
      <c r="D35" s="117">
        <v>-66.06</v>
      </c>
    </row>
    <row r="36" spans="1:4" s="108" customFormat="1" ht="15">
      <c r="A36" s="114" t="s">
        <v>54</v>
      </c>
      <c r="B36" s="115">
        <v>182</v>
      </c>
      <c r="C36" s="116" t="s">
        <v>587</v>
      </c>
      <c r="D36" s="117">
        <v>186659.54</v>
      </c>
    </row>
    <row r="37" spans="1:4" s="108" customFormat="1" ht="46.5">
      <c r="A37" s="114" t="s">
        <v>4</v>
      </c>
      <c r="B37" s="115">
        <v>182</v>
      </c>
      <c r="C37" s="116" t="s">
        <v>210</v>
      </c>
      <c r="D37" s="117">
        <v>18715736.35</v>
      </c>
    </row>
    <row r="38" spans="1:4" s="108" customFormat="1" ht="30.75">
      <c r="A38" s="114" t="s">
        <v>453</v>
      </c>
      <c r="B38" s="115">
        <v>182</v>
      </c>
      <c r="C38" s="116" t="s">
        <v>452</v>
      </c>
      <c r="D38" s="117">
        <v>3940955.08</v>
      </c>
    </row>
    <row r="39" spans="1:4" s="108" customFormat="1" ht="46.5">
      <c r="A39" s="114" t="s">
        <v>7</v>
      </c>
      <c r="B39" s="115">
        <v>182</v>
      </c>
      <c r="C39" s="116" t="s">
        <v>211</v>
      </c>
      <c r="D39" s="117">
        <v>10798184.98</v>
      </c>
    </row>
    <row r="40" spans="1:4" s="108" customFormat="1" ht="78">
      <c r="A40" s="114" t="s">
        <v>455</v>
      </c>
      <c r="B40" s="115">
        <v>182</v>
      </c>
      <c r="C40" s="116" t="s">
        <v>454</v>
      </c>
      <c r="D40" s="117">
        <v>174.2</v>
      </c>
    </row>
    <row r="41" spans="1:4" s="108" customFormat="1" ht="30.75">
      <c r="A41" s="114" t="s">
        <v>723</v>
      </c>
      <c r="B41" s="118" t="s">
        <v>202</v>
      </c>
      <c r="C41" s="116"/>
      <c r="D41" s="117">
        <f>SUM(D42:D42)</f>
        <v>448259.97</v>
      </c>
    </row>
    <row r="42" spans="1:4" s="108" customFormat="1" ht="69" customHeight="1">
      <c r="A42" s="114" t="s">
        <v>448</v>
      </c>
      <c r="B42" s="115">
        <v>188</v>
      </c>
      <c r="C42" s="116" t="s">
        <v>450</v>
      </c>
      <c r="D42" s="117">
        <v>448259.97</v>
      </c>
    </row>
    <row r="43" spans="1:4" s="108" customFormat="1" ht="30.75">
      <c r="A43" s="114" t="s">
        <v>724</v>
      </c>
      <c r="B43" s="118" t="s">
        <v>588</v>
      </c>
      <c r="C43" s="116"/>
      <c r="D43" s="117">
        <f>D44</f>
        <v>300</v>
      </c>
    </row>
    <row r="44" spans="1:4" s="108" customFormat="1" ht="69" customHeight="1">
      <c r="A44" s="114" t="s">
        <v>448</v>
      </c>
      <c r="B44" s="115">
        <v>830</v>
      </c>
      <c r="C44" s="116" t="s">
        <v>450</v>
      </c>
      <c r="D44" s="117">
        <v>300</v>
      </c>
    </row>
    <row r="45" spans="1:4" s="108" customFormat="1" ht="30.75">
      <c r="A45" s="114" t="s">
        <v>456</v>
      </c>
      <c r="B45" s="115">
        <v>836</v>
      </c>
      <c r="C45" s="116"/>
      <c r="D45" s="117">
        <f>SUM(D46:D56)</f>
        <v>1548060.31</v>
      </c>
    </row>
    <row r="46" spans="1:4" s="108" customFormat="1" ht="84.75" customHeight="1">
      <c r="A46" s="114" t="s">
        <v>457</v>
      </c>
      <c r="B46" s="115">
        <v>836</v>
      </c>
      <c r="C46" s="116" t="s">
        <v>458</v>
      </c>
      <c r="D46" s="117">
        <v>20745.5</v>
      </c>
    </row>
    <row r="47" spans="1:4" s="108" customFormat="1" ht="108.75">
      <c r="A47" s="114" t="s">
        <v>459</v>
      </c>
      <c r="B47" s="115">
        <v>836</v>
      </c>
      <c r="C47" s="116" t="s">
        <v>460</v>
      </c>
      <c r="D47" s="117">
        <v>64771.68</v>
      </c>
    </row>
    <row r="48" spans="1:4" s="108" customFormat="1" ht="93">
      <c r="A48" s="114" t="s">
        <v>461</v>
      </c>
      <c r="B48" s="115">
        <v>836</v>
      </c>
      <c r="C48" s="116" t="s">
        <v>462</v>
      </c>
      <c r="D48" s="117">
        <v>12776.5</v>
      </c>
    </row>
    <row r="49" spans="1:4" s="108" customFormat="1" ht="93">
      <c r="A49" s="114" t="s">
        <v>463</v>
      </c>
      <c r="B49" s="115">
        <v>836</v>
      </c>
      <c r="C49" s="116" t="s">
        <v>464</v>
      </c>
      <c r="D49" s="117">
        <v>221081.14</v>
      </c>
    </row>
    <row r="50" spans="1:4" s="108" customFormat="1" ht="93">
      <c r="A50" s="114" t="s">
        <v>547</v>
      </c>
      <c r="B50" s="115">
        <v>836</v>
      </c>
      <c r="C50" s="116" t="s">
        <v>548</v>
      </c>
      <c r="D50" s="117">
        <v>1500</v>
      </c>
    </row>
    <row r="51" spans="1:4" s="108" customFormat="1" ht="93">
      <c r="A51" s="114" t="s">
        <v>465</v>
      </c>
      <c r="B51" s="115">
        <v>836</v>
      </c>
      <c r="C51" s="116" t="s">
        <v>466</v>
      </c>
      <c r="D51" s="117">
        <v>5500</v>
      </c>
    </row>
    <row r="52" spans="1:4" s="108" customFormat="1" ht="108.75">
      <c r="A52" s="114" t="s">
        <v>467</v>
      </c>
      <c r="B52" s="115">
        <v>836</v>
      </c>
      <c r="C52" s="116" t="s">
        <v>468</v>
      </c>
      <c r="D52" s="117">
        <v>439613.15</v>
      </c>
    </row>
    <row r="53" spans="1:4" s="108" customFormat="1" ht="124.5">
      <c r="A53" s="114" t="s">
        <v>469</v>
      </c>
      <c r="B53" s="115">
        <v>836</v>
      </c>
      <c r="C53" s="116" t="s">
        <v>470</v>
      </c>
      <c r="D53" s="117">
        <v>7804.16</v>
      </c>
    </row>
    <row r="54" spans="1:4" s="108" customFormat="1" ht="93">
      <c r="A54" s="114" t="s">
        <v>471</v>
      </c>
      <c r="B54" s="115">
        <v>836</v>
      </c>
      <c r="C54" s="116" t="s">
        <v>472</v>
      </c>
      <c r="D54" s="117">
        <v>4625</v>
      </c>
    </row>
    <row r="55" spans="1:4" s="108" customFormat="1" ht="78">
      <c r="A55" s="114" t="s">
        <v>473</v>
      </c>
      <c r="B55" s="115">
        <v>836</v>
      </c>
      <c r="C55" s="116" t="s">
        <v>474</v>
      </c>
      <c r="D55" s="117">
        <v>447785.65</v>
      </c>
    </row>
    <row r="56" spans="1:4" s="108" customFormat="1" ht="93">
      <c r="A56" s="114" t="s">
        <v>475</v>
      </c>
      <c r="B56" s="115">
        <v>836</v>
      </c>
      <c r="C56" s="116" t="s">
        <v>476</v>
      </c>
      <c r="D56" s="117">
        <v>321857.53</v>
      </c>
    </row>
    <row r="57" spans="1:4" s="108" customFormat="1" ht="15">
      <c r="A57" s="114" t="s">
        <v>203</v>
      </c>
      <c r="B57" s="118" t="s">
        <v>204</v>
      </c>
      <c r="C57" s="116"/>
      <c r="D57" s="117">
        <f>SUM(D58:D59)</f>
        <v>1858575.74</v>
      </c>
    </row>
    <row r="58" spans="1:4" s="108" customFormat="1" ht="73.5" customHeight="1">
      <c r="A58" s="114" t="s">
        <v>448</v>
      </c>
      <c r="B58" s="118" t="s">
        <v>204</v>
      </c>
      <c r="C58" s="116" t="s">
        <v>450</v>
      </c>
      <c r="D58" s="117">
        <v>90740.06</v>
      </c>
    </row>
    <row r="59" spans="1:4" s="108" customFormat="1" ht="114" customHeight="1">
      <c r="A59" s="121" t="s">
        <v>477</v>
      </c>
      <c r="B59" s="115">
        <v>854</v>
      </c>
      <c r="C59" s="120" t="s">
        <v>478</v>
      </c>
      <c r="D59" s="117">
        <v>1767835.68</v>
      </c>
    </row>
    <row r="60" spans="1:4" s="108" customFormat="1" ht="30.75">
      <c r="A60" s="596" t="s">
        <v>79</v>
      </c>
      <c r="B60" s="122">
        <v>902</v>
      </c>
      <c r="C60" s="116"/>
      <c r="D60" s="117">
        <f>SUM(D61:D82)</f>
        <v>89848427.19</v>
      </c>
    </row>
    <row r="61" spans="1:4" s="108" customFormat="1" ht="46.5">
      <c r="A61" s="114" t="s">
        <v>589</v>
      </c>
      <c r="B61" s="115">
        <v>902</v>
      </c>
      <c r="C61" s="116" t="s">
        <v>593</v>
      </c>
      <c r="D61" s="117">
        <v>1246.58</v>
      </c>
    </row>
    <row r="62" spans="1:4" s="108" customFormat="1" ht="30.75">
      <c r="A62" s="114" t="s">
        <v>155</v>
      </c>
      <c r="B62" s="115">
        <v>902</v>
      </c>
      <c r="C62" s="116" t="s">
        <v>388</v>
      </c>
      <c r="D62" s="117">
        <v>535023</v>
      </c>
    </row>
    <row r="63" spans="1:4" s="108" customFormat="1" ht="30.75">
      <c r="A63" s="114" t="s">
        <v>82</v>
      </c>
      <c r="B63" s="115">
        <v>902</v>
      </c>
      <c r="C63" s="116" t="s">
        <v>327</v>
      </c>
      <c r="D63" s="117">
        <v>652836.99</v>
      </c>
    </row>
    <row r="64" spans="1:4" s="108" customFormat="1" ht="96" customHeight="1">
      <c r="A64" s="114" t="s">
        <v>479</v>
      </c>
      <c r="B64" s="115">
        <v>902</v>
      </c>
      <c r="C64" s="116" t="s">
        <v>480</v>
      </c>
      <c r="D64" s="117">
        <v>13986</v>
      </c>
    </row>
    <row r="65" spans="1:4" s="108" customFormat="1" ht="84" customHeight="1">
      <c r="A65" s="114" t="s">
        <v>457</v>
      </c>
      <c r="B65" s="115">
        <v>902</v>
      </c>
      <c r="C65" s="116" t="s">
        <v>458</v>
      </c>
      <c r="D65" s="117">
        <v>14224.41</v>
      </c>
    </row>
    <row r="66" spans="1:4" s="108" customFormat="1" ht="108.75">
      <c r="A66" s="121" t="s">
        <v>459</v>
      </c>
      <c r="B66" s="115">
        <v>902</v>
      </c>
      <c r="C66" s="116" t="s">
        <v>460</v>
      </c>
      <c r="D66" s="117">
        <v>25500</v>
      </c>
    </row>
    <row r="67" spans="1:4" s="108" customFormat="1" ht="93">
      <c r="A67" s="121" t="s">
        <v>461</v>
      </c>
      <c r="B67" s="115">
        <v>902</v>
      </c>
      <c r="C67" s="116" t="s">
        <v>462</v>
      </c>
      <c r="D67" s="117">
        <v>4500</v>
      </c>
    </row>
    <row r="68" spans="1:4" s="108" customFormat="1" ht="93">
      <c r="A68" s="121" t="s">
        <v>481</v>
      </c>
      <c r="B68" s="115">
        <v>902</v>
      </c>
      <c r="C68" s="116" t="s">
        <v>482</v>
      </c>
      <c r="D68" s="117">
        <v>60300</v>
      </c>
    </row>
    <row r="69" spans="1:4" s="108" customFormat="1" ht="85.5" customHeight="1">
      <c r="A69" s="121" t="s">
        <v>473</v>
      </c>
      <c r="B69" s="115">
        <v>902</v>
      </c>
      <c r="C69" s="116" t="s">
        <v>474</v>
      </c>
      <c r="D69" s="117">
        <v>6000</v>
      </c>
    </row>
    <row r="70" spans="1:4" s="108" customFormat="1" ht="93">
      <c r="A70" s="123" t="s">
        <v>475</v>
      </c>
      <c r="B70" s="115">
        <v>902</v>
      </c>
      <c r="C70" s="116" t="s">
        <v>476</v>
      </c>
      <c r="D70" s="117">
        <v>44175.59</v>
      </c>
    </row>
    <row r="71" spans="1:4" s="108" customFormat="1" ht="78">
      <c r="A71" s="123" t="s">
        <v>483</v>
      </c>
      <c r="B71" s="115">
        <v>902</v>
      </c>
      <c r="C71" s="116" t="s">
        <v>484</v>
      </c>
      <c r="D71" s="117">
        <v>40587.04</v>
      </c>
    </row>
    <row r="72" spans="1:4" s="108" customFormat="1" ht="46.5">
      <c r="A72" s="123" t="s">
        <v>590</v>
      </c>
      <c r="B72" s="115">
        <v>902</v>
      </c>
      <c r="C72" s="116" t="s">
        <v>594</v>
      </c>
      <c r="D72" s="117">
        <v>26200</v>
      </c>
    </row>
    <row r="73" spans="1:4" s="108" customFormat="1" ht="78">
      <c r="A73" s="123" t="s">
        <v>448</v>
      </c>
      <c r="B73" s="115">
        <v>902</v>
      </c>
      <c r="C73" s="116" t="s">
        <v>450</v>
      </c>
      <c r="D73" s="117">
        <v>0.25</v>
      </c>
    </row>
    <row r="74" spans="1:4" s="108" customFormat="1" ht="15">
      <c r="A74" s="123" t="s">
        <v>486</v>
      </c>
      <c r="B74" s="115">
        <v>902</v>
      </c>
      <c r="C74" s="116" t="s">
        <v>485</v>
      </c>
      <c r="D74" s="117">
        <v>9890800</v>
      </c>
    </row>
    <row r="75" spans="1:4" s="108" customFormat="1" ht="130.5" customHeight="1">
      <c r="A75" s="123" t="s">
        <v>591</v>
      </c>
      <c r="B75" s="115">
        <v>902</v>
      </c>
      <c r="C75" s="116" t="s">
        <v>595</v>
      </c>
      <c r="D75" s="117">
        <v>14656930.05</v>
      </c>
    </row>
    <row r="76" spans="1:4" s="108" customFormat="1" ht="96.75" customHeight="1">
      <c r="A76" s="123" t="s">
        <v>592</v>
      </c>
      <c r="B76" s="115">
        <v>902</v>
      </c>
      <c r="C76" s="116" t="s">
        <v>596</v>
      </c>
      <c r="D76" s="117">
        <v>10363884.95</v>
      </c>
    </row>
    <row r="77" spans="1:4" s="108" customFormat="1" ht="15">
      <c r="A77" s="123" t="s">
        <v>95</v>
      </c>
      <c r="B77" s="115">
        <v>902</v>
      </c>
      <c r="C77" s="116" t="s">
        <v>487</v>
      </c>
      <c r="D77" s="117">
        <v>18988935.53</v>
      </c>
    </row>
    <row r="78" spans="1:4" s="108" customFormat="1" ht="36" customHeight="1">
      <c r="A78" s="119" t="s">
        <v>52</v>
      </c>
      <c r="B78" s="115">
        <v>902</v>
      </c>
      <c r="C78" s="120" t="s">
        <v>502</v>
      </c>
      <c r="D78" s="117">
        <v>18997900</v>
      </c>
    </row>
    <row r="79" spans="1:4" s="108" customFormat="1" ht="62.25">
      <c r="A79" s="119" t="s">
        <v>374</v>
      </c>
      <c r="B79" s="115">
        <v>902</v>
      </c>
      <c r="C79" s="120" t="s">
        <v>488</v>
      </c>
      <c r="D79" s="117">
        <v>140000</v>
      </c>
    </row>
    <row r="80" spans="1:4" s="108" customFormat="1" ht="30.75">
      <c r="A80" s="119" t="s">
        <v>508</v>
      </c>
      <c r="B80" s="115">
        <v>902</v>
      </c>
      <c r="C80" s="120" t="s">
        <v>509</v>
      </c>
      <c r="D80" s="117">
        <v>11244600</v>
      </c>
    </row>
    <row r="81" spans="1:4" s="108" customFormat="1" ht="62.25">
      <c r="A81" s="119" t="s">
        <v>368</v>
      </c>
      <c r="B81" s="115">
        <v>902</v>
      </c>
      <c r="C81" s="120" t="s">
        <v>489</v>
      </c>
      <c r="D81" s="117">
        <v>4540796.8</v>
      </c>
    </row>
    <row r="82" spans="1:4" s="108" customFormat="1" ht="46.5">
      <c r="A82" s="119" t="s">
        <v>372</v>
      </c>
      <c r="B82" s="115">
        <v>902</v>
      </c>
      <c r="C82" s="120" t="s">
        <v>510</v>
      </c>
      <c r="D82" s="117">
        <v>-400000</v>
      </c>
    </row>
    <row r="83" spans="1:4" s="108" customFormat="1" ht="30.75">
      <c r="A83" s="114" t="s">
        <v>1</v>
      </c>
      <c r="B83" s="122">
        <v>905</v>
      </c>
      <c r="C83" s="116"/>
      <c r="D83" s="117">
        <f>SUM(D84:D87)</f>
        <v>212541800</v>
      </c>
    </row>
    <row r="84" spans="1:4" s="108" customFormat="1" ht="78">
      <c r="A84" s="114" t="s">
        <v>490</v>
      </c>
      <c r="B84" s="115">
        <v>905</v>
      </c>
      <c r="C84" s="116" t="s">
        <v>491</v>
      </c>
      <c r="D84" s="117">
        <v>80000</v>
      </c>
    </row>
    <row r="85" spans="1:4" s="108" customFormat="1" ht="124.5">
      <c r="A85" s="121" t="s">
        <v>492</v>
      </c>
      <c r="B85" s="122">
        <v>905</v>
      </c>
      <c r="C85" s="120" t="s">
        <v>493</v>
      </c>
      <c r="D85" s="117">
        <v>15000</v>
      </c>
    </row>
    <row r="86" spans="1:4" s="108" customFormat="1" ht="46.5">
      <c r="A86" s="121" t="s">
        <v>497</v>
      </c>
      <c r="B86" s="122">
        <v>905</v>
      </c>
      <c r="C86" s="120" t="s">
        <v>494</v>
      </c>
      <c r="D86" s="117">
        <v>207780100</v>
      </c>
    </row>
    <row r="87" spans="1:4" s="108" customFormat="1" ht="30.75">
      <c r="A87" s="121" t="s">
        <v>385</v>
      </c>
      <c r="B87" s="115">
        <v>905</v>
      </c>
      <c r="C87" s="120" t="s">
        <v>495</v>
      </c>
      <c r="D87" s="117">
        <v>4666700</v>
      </c>
    </row>
    <row r="88" spans="1:4" s="108" customFormat="1" ht="30.75">
      <c r="A88" s="124" t="s">
        <v>5</v>
      </c>
      <c r="B88" s="125">
        <v>910</v>
      </c>
      <c r="C88" s="116"/>
      <c r="D88" s="117">
        <f>SUM(D89:D91)</f>
        <v>1128900</v>
      </c>
    </row>
    <row r="89" spans="1:4" s="108" customFormat="1" ht="83.25" customHeight="1">
      <c r="A89" s="124" t="s">
        <v>490</v>
      </c>
      <c r="B89" s="125">
        <v>910</v>
      </c>
      <c r="C89" s="116" t="s">
        <v>491</v>
      </c>
      <c r="D89" s="117">
        <v>15000</v>
      </c>
    </row>
    <row r="90" spans="1:4" s="108" customFormat="1" ht="124.5">
      <c r="A90" s="124" t="s">
        <v>492</v>
      </c>
      <c r="B90" s="125">
        <v>910</v>
      </c>
      <c r="C90" s="116" t="s">
        <v>493</v>
      </c>
      <c r="D90" s="117">
        <v>35000</v>
      </c>
    </row>
    <row r="91" spans="1:4" s="108" customFormat="1" ht="78">
      <c r="A91" s="114" t="s">
        <v>66</v>
      </c>
      <c r="B91" s="115">
        <v>910</v>
      </c>
      <c r="C91" s="120" t="s">
        <v>496</v>
      </c>
      <c r="D91" s="117">
        <v>1078900</v>
      </c>
    </row>
    <row r="92" spans="1:4" s="108" customFormat="1" ht="30.75">
      <c r="A92" s="114" t="s">
        <v>178</v>
      </c>
      <c r="B92" s="122">
        <v>921</v>
      </c>
      <c r="C92" s="116"/>
      <c r="D92" s="117">
        <f>SUM(D93:D111)</f>
        <v>208513086.84</v>
      </c>
    </row>
    <row r="93" spans="1:4" s="108" customFormat="1" ht="62.25">
      <c r="A93" s="114" t="s">
        <v>0</v>
      </c>
      <c r="B93" s="115">
        <v>921</v>
      </c>
      <c r="C93" s="116" t="s">
        <v>600</v>
      </c>
      <c r="D93" s="117">
        <v>433500</v>
      </c>
    </row>
    <row r="94" spans="1:4" s="108" customFormat="1" ht="102" customHeight="1">
      <c r="A94" s="121" t="s">
        <v>370</v>
      </c>
      <c r="B94" s="115">
        <v>921</v>
      </c>
      <c r="C94" s="120" t="s">
        <v>369</v>
      </c>
      <c r="D94" s="117">
        <v>22551737.13</v>
      </c>
    </row>
    <row r="95" spans="1:4" s="108" customFormat="1" ht="46.5">
      <c r="A95" s="121" t="s">
        <v>320</v>
      </c>
      <c r="B95" s="115">
        <v>921</v>
      </c>
      <c r="C95" s="116" t="s">
        <v>321</v>
      </c>
      <c r="D95" s="117">
        <v>1191105.78</v>
      </c>
    </row>
    <row r="96" spans="1:4" s="108" customFormat="1" ht="182.25" customHeight="1">
      <c r="A96" s="121" t="s">
        <v>597</v>
      </c>
      <c r="B96" s="115">
        <v>921</v>
      </c>
      <c r="C96" s="116" t="s">
        <v>601</v>
      </c>
      <c r="D96" s="117">
        <v>18464.18</v>
      </c>
    </row>
    <row r="97" spans="1:4" s="108" customFormat="1" ht="62.25">
      <c r="A97" s="121" t="s">
        <v>14</v>
      </c>
      <c r="B97" s="115">
        <v>921</v>
      </c>
      <c r="C97" s="116" t="s">
        <v>322</v>
      </c>
      <c r="D97" s="117">
        <v>110799</v>
      </c>
    </row>
    <row r="98" spans="1:4" s="108" customFormat="1" ht="83.25" customHeight="1">
      <c r="A98" s="121" t="s">
        <v>323</v>
      </c>
      <c r="B98" s="115">
        <v>921</v>
      </c>
      <c r="C98" s="116" t="s">
        <v>324</v>
      </c>
      <c r="D98" s="117">
        <v>295871.27</v>
      </c>
    </row>
    <row r="99" spans="1:4" s="108" customFormat="1" ht="30.75">
      <c r="A99" s="114" t="s">
        <v>155</v>
      </c>
      <c r="B99" s="115">
        <v>921</v>
      </c>
      <c r="C99" s="116" t="s">
        <v>388</v>
      </c>
      <c r="D99" s="117">
        <v>321399.65</v>
      </c>
    </row>
    <row r="100" spans="1:4" s="108" customFormat="1" ht="30.75">
      <c r="A100" s="114" t="s">
        <v>82</v>
      </c>
      <c r="B100" s="115">
        <v>921</v>
      </c>
      <c r="C100" s="116" t="s">
        <v>327</v>
      </c>
      <c r="D100" s="117">
        <v>11894.22</v>
      </c>
    </row>
    <row r="101" spans="1:4" s="108" customFormat="1" ht="102" customHeight="1">
      <c r="A101" s="114" t="s">
        <v>39</v>
      </c>
      <c r="B101" s="115">
        <v>921</v>
      </c>
      <c r="C101" s="116" t="s">
        <v>212</v>
      </c>
      <c r="D101" s="117">
        <v>290454.7</v>
      </c>
    </row>
    <row r="102" spans="1:4" s="108" customFormat="1" ht="97.5" customHeight="1">
      <c r="A102" s="121" t="s">
        <v>598</v>
      </c>
      <c r="B102" s="115">
        <v>921</v>
      </c>
      <c r="C102" s="120" t="s">
        <v>602</v>
      </c>
      <c r="D102" s="117">
        <v>94100</v>
      </c>
    </row>
    <row r="103" spans="1:4" s="108" customFormat="1" ht="73.5" customHeight="1">
      <c r="A103" s="121" t="s">
        <v>371</v>
      </c>
      <c r="B103" s="115">
        <v>921</v>
      </c>
      <c r="C103" s="116" t="s">
        <v>603</v>
      </c>
      <c r="D103" s="117">
        <v>36749224.77</v>
      </c>
    </row>
    <row r="104" spans="1:4" s="108" customFormat="1" ht="66.75" customHeight="1">
      <c r="A104" s="121" t="s">
        <v>325</v>
      </c>
      <c r="B104" s="115">
        <v>921</v>
      </c>
      <c r="C104" s="116" t="s">
        <v>326</v>
      </c>
      <c r="D104" s="117">
        <v>215805.38</v>
      </c>
    </row>
    <row r="105" spans="1:4" s="108" customFormat="1" ht="108.75">
      <c r="A105" s="121" t="s">
        <v>387</v>
      </c>
      <c r="B105" s="115">
        <v>921</v>
      </c>
      <c r="C105" s="116" t="s">
        <v>386</v>
      </c>
      <c r="D105" s="117">
        <v>2769068.29</v>
      </c>
    </row>
    <row r="106" spans="1:4" s="108" customFormat="1" ht="48.75" customHeight="1">
      <c r="A106" s="121" t="s">
        <v>599</v>
      </c>
      <c r="B106" s="115">
        <v>921</v>
      </c>
      <c r="C106" s="116" t="s">
        <v>604</v>
      </c>
      <c r="D106" s="117">
        <v>461286</v>
      </c>
    </row>
    <row r="107" spans="1:4" s="108" customFormat="1" ht="84" customHeight="1">
      <c r="A107" s="121" t="s">
        <v>498</v>
      </c>
      <c r="B107" s="115">
        <v>921</v>
      </c>
      <c r="C107" s="116" t="s">
        <v>499</v>
      </c>
      <c r="D107" s="117">
        <v>335162.41</v>
      </c>
    </row>
    <row r="108" spans="1:4" s="108" customFormat="1" ht="30.75">
      <c r="A108" s="121" t="s">
        <v>553</v>
      </c>
      <c r="B108" s="115">
        <v>921</v>
      </c>
      <c r="C108" s="116" t="s">
        <v>549</v>
      </c>
      <c r="D108" s="117">
        <v>216331.51</v>
      </c>
    </row>
    <row r="109" spans="1:4" s="108" customFormat="1" ht="46.5">
      <c r="A109" s="121" t="s">
        <v>500</v>
      </c>
      <c r="B109" s="115">
        <v>921</v>
      </c>
      <c r="C109" s="120" t="s">
        <v>501</v>
      </c>
      <c r="D109" s="117">
        <v>77975039.03</v>
      </c>
    </row>
    <row r="110" spans="1:4" s="108" customFormat="1" ht="46.5">
      <c r="A110" s="121" t="s">
        <v>52</v>
      </c>
      <c r="B110" s="115">
        <v>921</v>
      </c>
      <c r="C110" s="120" t="s">
        <v>502</v>
      </c>
      <c r="D110" s="117">
        <v>64665938.02</v>
      </c>
    </row>
    <row r="111" spans="1:4" s="108" customFormat="1" ht="48.75" customHeight="1">
      <c r="A111" s="121" t="s">
        <v>372</v>
      </c>
      <c r="B111" s="115">
        <v>921</v>
      </c>
      <c r="C111" s="120" t="s">
        <v>510</v>
      </c>
      <c r="D111" s="117">
        <v>-194094.5</v>
      </c>
    </row>
    <row r="112" spans="1:4" s="108" customFormat="1" ht="30.75">
      <c r="A112" s="114" t="s">
        <v>81</v>
      </c>
      <c r="B112" s="122">
        <v>925</v>
      </c>
      <c r="C112" s="116"/>
      <c r="D112" s="117">
        <f>SUM(D113:D129)</f>
        <v>866273878.9</v>
      </c>
    </row>
    <row r="113" spans="1:4" s="108" customFormat="1" ht="46.5">
      <c r="A113" s="121" t="s">
        <v>504</v>
      </c>
      <c r="B113" s="122">
        <v>925</v>
      </c>
      <c r="C113" s="120" t="s">
        <v>503</v>
      </c>
      <c r="D113" s="117">
        <v>258634.28</v>
      </c>
    </row>
    <row r="114" spans="1:4" s="108" customFormat="1" ht="30.75">
      <c r="A114" s="121" t="s">
        <v>82</v>
      </c>
      <c r="B114" s="122">
        <v>925</v>
      </c>
      <c r="C114" s="120" t="s">
        <v>327</v>
      </c>
      <c r="D114" s="117">
        <v>132764.38</v>
      </c>
    </row>
    <row r="115" spans="1:4" s="108" customFormat="1" ht="102" customHeight="1">
      <c r="A115" s="121" t="s">
        <v>479</v>
      </c>
      <c r="B115" s="122">
        <v>925</v>
      </c>
      <c r="C115" s="120" t="s">
        <v>480</v>
      </c>
      <c r="D115" s="117">
        <v>20944.52</v>
      </c>
    </row>
    <row r="116" spans="1:4" s="108" customFormat="1" ht="85.5" customHeight="1">
      <c r="A116" s="121" t="s">
        <v>483</v>
      </c>
      <c r="B116" s="122">
        <v>925</v>
      </c>
      <c r="C116" s="120" t="s">
        <v>484</v>
      </c>
      <c r="D116" s="117">
        <v>89331.82</v>
      </c>
    </row>
    <row r="117" spans="1:4" s="108" customFormat="1" ht="69" customHeight="1">
      <c r="A117" s="121" t="s">
        <v>505</v>
      </c>
      <c r="B117" s="122">
        <v>925</v>
      </c>
      <c r="C117" s="120" t="s">
        <v>506</v>
      </c>
      <c r="D117" s="117">
        <v>55248665.94</v>
      </c>
    </row>
    <row r="118" spans="1:4" s="108" customFormat="1" ht="30.75">
      <c r="A118" s="121" t="s">
        <v>605</v>
      </c>
      <c r="B118" s="122">
        <v>925</v>
      </c>
      <c r="C118" s="126" t="s">
        <v>609</v>
      </c>
      <c r="D118" s="117">
        <v>518400</v>
      </c>
    </row>
    <row r="119" spans="1:4" s="108" customFormat="1" ht="15">
      <c r="A119" s="121" t="s">
        <v>95</v>
      </c>
      <c r="B119" s="115">
        <v>925</v>
      </c>
      <c r="C119" s="120" t="s">
        <v>487</v>
      </c>
      <c r="D119" s="117">
        <v>17079077.05</v>
      </c>
    </row>
    <row r="120" spans="1:4" s="108" customFormat="1" ht="36" customHeight="1">
      <c r="A120" s="121" t="s">
        <v>52</v>
      </c>
      <c r="B120" s="115">
        <v>925</v>
      </c>
      <c r="C120" s="120" t="s">
        <v>502</v>
      </c>
      <c r="D120" s="117">
        <v>719307820</v>
      </c>
    </row>
    <row r="121" spans="1:4" s="108" customFormat="1" ht="82.5" customHeight="1">
      <c r="A121" s="121" t="s">
        <v>213</v>
      </c>
      <c r="B121" s="115">
        <v>925</v>
      </c>
      <c r="C121" s="120" t="s">
        <v>507</v>
      </c>
      <c r="D121" s="117">
        <v>6592273.51</v>
      </c>
    </row>
    <row r="122" spans="1:4" s="108" customFormat="1" ht="67.5" customHeight="1">
      <c r="A122" s="121" t="s">
        <v>606</v>
      </c>
      <c r="B122" s="115">
        <v>925</v>
      </c>
      <c r="C122" s="120" t="s">
        <v>610</v>
      </c>
      <c r="D122" s="117">
        <v>36721250.94</v>
      </c>
    </row>
    <row r="123" spans="1:4" s="108" customFormat="1" ht="84" customHeight="1">
      <c r="A123" s="121" t="s">
        <v>607</v>
      </c>
      <c r="B123" s="115">
        <v>925</v>
      </c>
      <c r="C123" s="120" t="s">
        <v>611</v>
      </c>
      <c r="D123" s="117">
        <v>1841200</v>
      </c>
    </row>
    <row r="124" spans="1:4" s="108" customFormat="1" ht="30.75">
      <c r="A124" s="121" t="s">
        <v>508</v>
      </c>
      <c r="B124" s="115">
        <v>925</v>
      </c>
      <c r="C124" s="120" t="s">
        <v>509</v>
      </c>
      <c r="D124" s="117">
        <v>4250000</v>
      </c>
    </row>
    <row r="125" spans="1:4" s="108" customFormat="1" ht="30.75">
      <c r="A125" s="121" t="s">
        <v>608</v>
      </c>
      <c r="B125" s="115">
        <v>925</v>
      </c>
      <c r="C125" s="120" t="s">
        <v>612</v>
      </c>
      <c r="D125" s="117">
        <v>41000000</v>
      </c>
    </row>
    <row r="126" spans="1:4" s="108" customFormat="1" ht="30.75">
      <c r="A126" s="121" t="s">
        <v>554</v>
      </c>
      <c r="B126" s="115">
        <v>925</v>
      </c>
      <c r="C126" s="120" t="s">
        <v>550</v>
      </c>
      <c r="D126" s="117">
        <v>16910.68</v>
      </c>
    </row>
    <row r="127" spans="1:4" s="108" customFormat="1" ht="84" customHeight="1">
      <c r="A127" s="121" t="s">
        <v>555</v>
      </c>
      <c r="B127" s="115">
        <v>925</v>
      </c>
      <c r="C127" s="120" t="s">
        <v>551</v>
      </c>
      <c r="D127" s="117">
        <v>-15026738.46</v>
      </c>
    </row>
    <row r="128" spans="1:4" s="108" customFormat="1" ht="88.5" customHeight="1">
      <c r="A128" s="121" t="s">
        <v>556</v>
      </c>
      <c r="B128" s="115">
        <v>925</v>
      </c>
      <c r="C128" s="120" t="s">
        <v>552</v>
      </c>
      <c r="D128" s="117">
        <v>-1031356.41</v>
      </c>
    </row>
    <row r="129" spans="1:4" s="108" customFormat="1" ht="51.75" customHeight="1">
      <c r="A129" s="121" t="s">
        <v>372</v>
      </c>
      <c r="B129" s="115">
        <v>925</v>
      </c>
      <c r="C129" s="120" t="s">
        <v>510</v>
      </c>
      <c r="D129" s="117">
        <v>-745299.35</v>
      </c>
    </row>
    <row r="130" spans="1:4" s="108" customFormat="1" ht="35.25" customHeight="1">
      <c r="A130" s="114" t="s">
        <v>2</v>
      </c>
      <c r="B130" s="122">
        <v>926</v>
      </c>
      <c r="C130" s="116"/>
      <c r="D130" s="117">
        <f>SUM(D131:D136)</f>
        <v>6752406.8100000005</v>
      </c>
    </row>
    <row r="131" spans="1:4" s="108" customFormat="1" ht="30.75">
      <c r="A131" s="114" t="s">
        <v>155</v>
      </c>
      <c r="B131" s="122">
        <v>926</v>
      </c>
      <c r="C131" s="116" t="s">
        <v>388</v>
      </c>
      <c r="D131" s="117">
        <v>921460</v>
      </c>
    </row>
    <row r="132" spans="1:4" s="108" customFormat="1" ht="99" customHeight="1">
      <c r="A132" s="121" t="s">
        <v>479</v>
      </c>
      <c r="B132" s="122">
        <v>926</v>
      </c>
      <c r="C132" s="120" t="s">
        <v>480</v>
      </c>
      <c r="D132" s="117">
        <v>2160</v>
      </c>
    </row>
    <row r="133" spans="1:4" s="108" customFormat="1" ht="84" customHeight="1">
      <c r="A133" s="121" t="s">
        <v>483</v>
      </c>
      <c r="B133" s="122">
        <v>926</v>
      </c>
      <c r="C133" s="120" t="s">
        <v>484</v>
      </c>
      <c r="D133" s="117">
        <v>135286.81</v>
      </c>
    </row>
    <row r="134" spans="1:4" s="108" customFormat="1" ht="30.75">
      <c r="A134" s="121" t="s">
        <v>513</v>
      </c>
      <c r="B134" s="122">
        <v>926</v>
      </c>
      <c r="C134" s="120" t="s">
        <v>514</v>
      </c>
      <c r="D134" s="117">
        <v>505100</v>
      </c>
    </row>
    <row r="135" spans="1:4" s="108" customFormat="1" ht="15">
      <c r="A135" s="114" t="s">
        <v>95</v>
      </c>
      <c r="B135" s="115">
        <v>926</v>
      </c>
      <c r="C135" s="116" t="s">
        <v>487</v>
      </c>
      <c r="D135" s="117">
        <v>4717400</v>
      </c>
    </row>
    <row r="136" spans="1:4" s="108" customFormat="1" ht="84" customHeight="1">
      <c r="A136" s="121" t="s">
        <v>66</v>
      </c>
      <c r="B136" s="115">
        <v>926</v>
      </c>
      <c r="C136" s="120" t="s">
        <v>496</v>
      </c>
      <c r="D136" s="117">
        <v>471000</v>
      </c>
    </row>
    <row r="137" spans="1:4" s="108" customFormat="1" ht="30.75">
      <c r="A137" s="114" t="s">
        <v>13</v>
      </c>
      <c r="B137" s="122">
        <v>929</v>
      </c>
      <c r="C137" s="116"/>
      <c r="D137" s="117">
        <f>SUM(D138:D140)</f>
        <v>4948351.33</v>
      </c>
    </row>
    <row r="138" spans="1:4" s="108" customFormat="1" ht="82.5" customHeight="1">
      <c r="A138" s="114" t="s">
        <v>511</v>
      </c>
      <c r="B138" s="122">
        <v>929</v>
      </c>
      <c r="C138" s="116" t="s">
        <v>512</v>
      </c>
      <c r="D138" s="117">
        <v>24020.83</v>
      </c>
    </row>
    <row r="139" spans="1:4" s="108" customFormat="1" ht="15">
      <c r="A139" s="114" t="s">
        <v>95</v>
      </c>
      <c r="B139" s="122">
        <v>929</v>
      </c>
      <c r="C139" s="116" t="s">
        <v>487</v>
      </c>
      <c r="D139" s="117">
        <v>4768090.5</v>
      </c>
    </row>
    <row r="140" spans="1:4" s="108" customFormat="1" ht="36.75" customHeight="1">
      <c r="A140" s="114" t="s">
        <v>52</v>
      </c>
      <c r="B140" s="122">
        <v>929</v>
      </c>
      <c r="C140" s="116" t="s">
        <v>502</v>
      </c>
      <c r="D140" s="117">
        <v>156240</v>
      </c>
    </row>
    <row r="141" spans="1:4" s="108" customFormat="1" ht="30.75">
      <c r="A141" s="121" t="s">
        <v>12</v>
      </c>
      <c r="B141" s="122">
        <v>934</v>
      </c>
      <c r="C141" s="120"/>
      <c r="D141" s="117">
        <f>D142</f>
        <v>14262.18</v>
      </c>
    </row>
    <row r="142" spans="1:4" s="108" customFormat="1" ht="30.75">
      <c r="A142" s="121" t="s">
        <v>82</v>
      </c>
      <c r="B142" s="122">
        <v>934</v>
      </c>
      <c r="C142" s="120" t="s">
        <v>327</v>
      </c>
      <c r="D142" s="117">
        <v>14262.18</v>
      </c>
    </row>
    <row r="143" spans="1:4" s="108" customFormat="1" ht="30.75">
      <c r="A143" s="114" t="s">
        <v>88</v>
      </c>
      <c r="B143" s="122">
        <v>953</v>
      </c>
      <c r="C143" s="116"/>
      <c r="D143" s="117">
        <f>SUM(D144:D146)</f>
        <v>71926270.75</v>
      </c>
    </row>
    <row r="144" spans="1:4" s="108" customFormat="1" ht="30.75">
      <c r="A144" s="114" t="s">
        <v>82</v>
      </c>
      <c r="B144" s="122">
        <v>953</v>
      </c>
      <c r="C144" s="116" t="s">
        <v>327</v>
      </c>
      <c r="D144" s="117">
        <v>18299.82</v>
      </c>
    </row>
    <row r="145" spans="1:4" s="108" customFormat="1" ht="30.75">
      <c r="A145" s="121" t="s">
        <v>613</v>
      </c>
      <c r="B145" s="115">
        <v>953</v>
      </c>
      <c r="C145" s="120" t="s">
        <v>614</v>
      </c>
      <c r="D145" s="117">
        <v>71926270.75</v>
      </c>
    </row>
    <row r="146" spans="1:4" s="108" customFormat="1" ht="48.75" customHeight="1">
      <c r="A146" s="121" t="s">
        <v>372</v>
      </c>
      <c r="B146" s="115">
        <v>953</v>
      </c>
      <c r="C146" s="120" t="s">
        <v>510</v>
      </c>
      <c r="D146" s="117">
        <v>-18299.82</v>
      </c>
    </row>
    <row r="147" spans="1:4" s="108" customFormat="1" ht="30.75">
      <c r="A147" s="123" t="s">
        <v>328</v>
      </c>
      <c r="B147" s="115">
        <v>992</v>
      </c>
      <c r="C147" s="116"/>
      <c r="D147" s="117">
        <f>SUM(D148:D150)</f>
        <v>35216571.23</v>
      </c>
    </row>
    <row r="148" spans="1:4" s="108" customFormat="1" ht="82.5" customHeight="1">
      <c r="A148" s="121" t="s">
        <v>375</v>
      </c>
      <c r="B148" s="115">
        <v>992</v>
      </c>
      <c r="C148" s="120" t="s">
        <v>373</v>
      </c>
      <c r="D148" s="117">
        <v>25974239.6</v>
      </c>
    </row>
    <row r="149" spans="1:4" s="108" customFormat="1" ht="54.75" customHeight="1">
      <c r="A149" s="121" t="s">
        <v>376</v>
      </c>
      <c r="B149" s="115">
        <v>992</v>
      </c>
      <c r="C149" s="120" t="s">
        <v>615</v>
      </c>
      <c r="D149" s="117">
        <v>8956237.98</v>
      </c>
    </row>
    <row r="150" spans="1:4" s="108" customFormat="1" ht="93">
      <c r="A150" s="121" t="s">
        <v>515</v>
      </c>
      <c r="B150" s="115">
        <v>992</v>
      </c>
      <c r="C150" s="120" t="s">
        <v>516</v>
      </c>
      <c r="D150" s="117">
        <v>286093.65</v>
      </c>
    </row>
    <row r="151" ht="17.25">
      <c r="D151" s="39"/>
    </row>
    <row r="152" spans="2:4" ht="17.25">
      <c r="B152" s="35" t="s">
        <v>43</v>
      </c>
      <c r="C152" s="38" t="s">
        <v>43</v>
      </c>
      <c r="D152" s="39"/>
    </row>
    <row r="153" spans="1:3" s="4" customFormat="1" ht="18">
      <c r="A153" s="106" t="s">
        <v>340</v>
      </c>
      <c r="B153" s="40"/>
      <c r="C153" s="16"/>
    </row>
    <row r="154" spans="1:3" s="4" customFormat="1" ht="18">
      <c r="A154" s="106" t="s">
        <v>22</v>
      </c>
      <c r="C154" s="16"/>
    </row>
    <row r="155" spans="1:10" ht="18">
      <c r="A155" s="104" t="s">
        <v>87</v>
      </c>
      <c r="B155" s="41"/>
      <c r="C155" s="42"/>
      <c r="D155" s="3" t="s">
        <v>339</v>
      </c>
      <c r="F155" s="37"/>
      <c r="H155" s="3"/>
      <c r="J155" s="3"/>
    </row>
    <row r="157" spans="1:4" ht="17.25">
      <c r="A157" s="35"/>
      <c r="C157" s="35"/>
      <c r="D157" s="39"/>
    </row>
    <row r="158" spans="1:4" ht="17.25">
      <c r="A158" s="35"/>
      <c r="C158" s="35"/>
      <c r="D158" s="39"/>
    </row>
    <row r="159" spans="1:4" ht="17.25">
      <c r="A159" s="35"/>
      <c r="C159" s="35"/>
      <c r="D159" s="39"/>
    </row>
    <row r="160" spans="1:4" ht="17.25">
      <c r="A160" s="35"/>
      <c r="C160" s="35"/>
      <c r="D160" s="39"/>
    </row>
    <row r="161" spans="1:4" ht="17.25">
      <c r="A161" s="35"/>
      <c r="C161" s="35"/>
      <c r="D161" s="39"/>
    </row>
    <row r="163" spans="1:4" ht="17.25">
      <c r="A163" s="35"/>
      <c r="C163" s="35"/>
      <c r="D163" s="39"/>
    </row>
    <row r="164" spans="1:4" ht="17.25">
      <c r="A164" s="35"/>
      <c r="C164" s="35"/>
      <c r="D164" s="39"/>
    </row>
    <row r="166" spans="1:4" ht="17.25">
      <c r="A166" s="35"/>
      <c r="C166" s="35"/>
      <c r="D166" s="39"/>
    </row>
    <row r="167" spans="1:4" ht="17.25">
      <c r="A167" s="35"/>
      <c r="C167" s="35"/>
      <c r="D167" s="39"/>
    </row>
  </sheetData>
  <sheetProtection/>
  <mergeCells count="9">
    <mergeCell ref="E10:E11"/>
    <mergeCell ref="A10:A11"/>
    <mergeCell ref="B10:C10"/>
    <mergeCell ref="D10:D11"/>
    <mergeCell ref="C1:D1"/>
    <mergeCell ref="A7:D7"/>
    <mergeCell ref="C2:D2"/>
    <mergeCell ref="C3:D3"/>
    <mergeCell ref="C4:D4"/>
  </mergeCells>
  <printOptions horizontalCentered="1"/>
  <pageMargins left="1.1811023622047245" right="0.3937007874015748" top="0.7874015748031497" bottom="0.7874015748031497" header="0" footer="0"/>
  <pageSetup fitToHeight="0" fitToWidth="1" horizontalDpi="600" verticalDpi="600" orientation="portrait" paperSize="9" scale="69" r:id="rId1"/>
  <headerFooter differentFirst="1" alignWithMargins="0">
    <oddHeader>&amp;C&amp;"Times New Roman,обычный"&amp;P</oddHead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A2:S867"/>
  <sheetViews>
    <sheetView zoomScale="80" zoomScaleNormal="80" zoomScalePageLayoutView="0" workbookViewId="0" topLeftCell="A1">
      <selection activeCell="M2" sqref="M2:N2"/>
    </sheetView>
  </sheetViews>
  <sheetFormatPr defaultColWidth="9.125" defaultRowHeight="12.75"/>
  <cols>
    <col min="1" max="1" width="4.75390625" style="18" customWidth="1"/>
    <col min="2" max="2" width="54.375" style="49" customWidth="1"/>
    <col min="3" max="3" width="10.00390625" style="20" customWidth="1"/>
    <col min="4" max="4" width="3.75390625" style="21" customWidth="1"/>
    <col min="5" max="5" width="4.00390625" style="21" customWidth="1"/>
    <col min="6" max="6" width="3.25390625" style="21" customWidth="1"/>
    <col min="7" max="7" width="2.375" style="21" customWidth="1"/>
    <col min="8" max="8" width="3.00390625" style="21" customWidth="1"/>
    <col min="9" max="9" width="10.00390625" style="21" customWidth="1"/>
    <col min="10" max="10" width="6.375" style="21" customWidth="1"/>
    <col min="11" max="11" width="23.00390625" style="208" customWidth="1"/>
    <col min="12" max="12" width="22.25390625" style="56" customWidth="1"/>
    <col min="13" max="13" width="21.25390625" style="83" customWidth="1"/>
    <col min="14" max="14" width="14.75390625" style="84" customWidth="1"/>
    <col min="15" max="18" width="9.125" style="18" customWidth="1"/>
    <col min="19" max="19" width="14.125" style="18" customWidth="1"/>
    <col min="20" max="16384" width="9.125" style="18" customWidth="1"/>
  </cols>
  <sheetData>
    <row r="2" spans="2:14" ht="101.25" customHeight="1">
      <c r="B2" s="48"/>
      <c r="C2" s="18"/>
      <c r="D2" s="18"/>
      <c r="E2" s="19"/>
      <c r="F2" s="19"/>
      <c r="G2" s="19"/>
      <c r="H2" s="19"/>
      <c r="I2" s="20"/>
      <c r="J2" s="18"/>
      <c r="L2" s="57"/>
      <c r="M2" s="652" t="s">
        <v>748</v>
      </c>
      <c r="N2" s="652"/>
    </row>
    <row r="3" spans="2:14" ht="18">
      <c r="B3" s="48"/>
      <c r="C3" s="21"/>
      <c r="D3" s="18"/>
      <c r="E3" s="22"/>
      <c r="F3" s="22"/>
      <c r="G3" s="22"/>
      <c r="H3" s="22"/>
      <c r="I3" s="20"/>
      <c r="J3" s="18"/>
      <c r="L3" s="58"/>
      <c r="N3" s="248"/>
    </row>
    <row r="4" spans="2:14" ht="18">
      <c r="B4" s="48"/>
      <c r="C4" s="21"/>
      <c r="D4" s="18"/>
      <c r="E4" s="22"/>
      <c r="F4" s="22"/>
      <c r="G4" s="22"/>
      <c r="H4" s="22"/>
      <c r="I4" s="20"/>
      <c r="J4" s="23"/>
      <c r="K4" s="209"/>
      <c r="L4" s="57"/>
      <c r="N4" s="248"/>
    </row>
    <row r="5" spans="3:14" ht="18">
      <c r="C5" s="21"/>
      <c r="K5" s="210"/>
      <c r="L5" s="59"/>
      <c r="N5" s="249"/>
    </row>
    <row r="6" spans="2:14" ht="21">
      <c r="B6" s="653" t="s">
        <v>572</v>
      </c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4"/>
      <c r="N6" s="248"/>
    </row>
    <row r="7" spans="2:14" ht="18">
      <c r="B7" s="50"/>
      <c r="C7" s="24"/>
      <c r="D7" s="24"/>
      <c r="E7" s="24"/>
      <c r="F7" s="24"/>
      <c r="G7" s="24"/>
      <c r="H7" s="24"/>
      <c r="I7" s="24"/>
      <c r="J7" s="24"/>
      <c r="K7" s="211"/>
      <c r="L7" s="57"/>
      <c r="N7" s="248"/>
    </row>
    <row r="8" spans="2:14" ht="18">
      <c r="B8" s="50"/>
      <c r="C8" s="24"/>
      <c r="D8" s="24"/>
      <c r="E8" s="24"/>
      <c r="F8" s="24"/>
      <c r="G8" s="24"/>
      <c r="H8" s="24"/>
      <c r="I8" s="24"/>
      <c r="J8" s="24"/>
      <c r="K8" s="211"/>
      <c r="L8" s="57"/>
      <c r="N8" s="628" t="s">
        <v>6</v>
      </c>
    </row>
    <row r="9" spans="1:14" s="130" customFormat="1" ht="171">
      <c r="A9" s="63" t="s">
        <v>150</v>
      </c>
      <c r="B9" s="127" t="s">
        <v>15</v>
      </c>
      <c r="C9" s="128" t="s">
        <v>83</v>
      </c>
      <c r="D9" s="128" t="s">
        <v>84</v>
      </c>
      <c r="E9" s="128" t="s">
        <v>85</v>
      </c>
      <c r="F9" s="649" t="s">
        <v>38</v>
      </c>
      <c r="G9" s="650"/>
      <c r="H9" s="650"/>
      <c r="I9" s="651"/>
      <c r="J9" s="128" t="s">
        <v>86</v>
      </c>
      <c r="K9" s="212" t="s">
        <v>573</v>
      </c>
      <c r="L9" s="129" t="s">
        <v>216</v>
      </c>
      <c r="M9" s="129" t="s">
        <v>17</v>
      </c>
      <c r="N9" s="62" t="s">
        <v>217</v>
      </c>
    </row>
    <row r="10" spans="1:14" s="134" customFormat="1" ht="18">
      <c r="A10" s="128" t="s">
        <v>18</v>
      </c>
      <c r="B10" s="253" t="s">
        <v>24</v>
      </c>
      <c r="C10" s="128">
        <v>3</v>
      </c>
      <c r="D10" s="128" t="s">
        <v>76</v>
      </c>
      <c r="E10" s="128">
        <v>5</v>
      </c>
      <c r="F10" s="649">
        <v>6</v>
      </c>
      <c r="G10" s="650"/>
      <c r="H10" s="650"/>
      <c r="I10" s="651"/>
      <c r="J10" s="254">
        <v>7</v>
      </c>
      <c r="K10" s="255">
        <v>8</v>
      </c>
      <c r="L10" s="256">
        <v>9</v>
      </c>
      <c r="M10" s="257">
        <v>10</v>
      </c>
      <c r="N10" s="258">
        <v>11</v>
      </c>
    </row>
    <row r="11" spans="1:14" s="134" customFormat="1" ht="18">
      <c r="A11" s="131"/>
      <c r="B11" s="135"/>
      <c r="C11" s="131"/>
      <c r="D11" s="131"/>
      <c r="E11" s="131"/>
      <c r="F11" s="136"/>
      <c r="G11" s="137"/>
      <c r="H11" s="137"/>
      <c r="I11" s="138"/>
      <c r="J11" s="132"/>
      <c r="K11" s="213"/>
      <c r="L11" s="133"/>
      <c r="M11" s="242"/>
      <c r="N11" s="250"/>
    </row>
    <row r="12" spans="1:14" s="134" customFormat="1" ht="19.5" customHeight="1">
      <c r="A12" s="139"/>
      <c r="B12" s="140" t="s">
        <v>116</v>
      </c>
      <c r="C12" s="141"/>
      <c r="D12" s="142"/>
      <c r="E12" s="142"/>
      <c r="F12" s="143"/>
      <c r="G12" s="144"/>
      <c r="H12" s="144"/>
      <c r="I12" s="145"/>
      <c r="J12" s="142"/>
      <c r="K12" s="218">
        <f>K13+K319+K362+K374+K649+K736+K795+K829+K475</f>
        <v>2177810914.41</v>
      </c>
      <c r="L12" s="218">
        <f>L13+L319+L362+L374+L649+L736+L795+L829+L475</f>
        <v>2164892114.41</v>
      </c>
      <c r="M12" s="218">
        <f>M13+M319+M362+M374+M649+M736+M795+M829+M475</f>
        <v>2060842096.7799997</v>
      </c>
      <c r="N12" s="235">
        <f aca="true" t="shared" si="0" ref="N12:N75">M12/L12*100</f>
        <v>95.19375506347775</v>
      </c>
    </row>
    <row r="13" spans="1:16" s="134" customFormat="1" ht="38.25" customHeight="1">
      <c r="A13" s="178">
        <v>1</v>
      </c>
      <c r="B13" s="268" t="s">
        <v>79</v>
      </c>
      <c r="C13" s="180" t="s">
        <v>20</v>
      </c>
      <c r="D13" s="181"/>
      <c r="E13" s="181"/>
      <c r="F13" s="182"/>
      <c r="G13" s="183"/>
      <c r="H13" s="183"/>
      <c r="I13" s="184"/>
      <c r="J13" s="181"/>
      <c r="K13" s="219">
        <f>K14+K98+K132+K181+K209+K222+K202+K229</f>
        <v>339691053.40999997</v>
      </c>
      <c r="L13" s="219">
        <f>L14+L98+L132+L181+L209+L222+L202+L229</f>
        <v>326772253.40999997</v>
      </c>
      <c r="M13" s="219">
        <f>M14+M98+M132+M181+M209+M222+M202+M229</f>
        <v>293979190.16999996</v>
      </c>
      <c r="N13" s="235">
        <f t="shared" si="0"/>
        <v>89.96455087670657</v>
      </c>
      <c r="P13" s="238"/>
    </row>
    <row r="14" spans="1:14" s="134" customFormat="1" ht="18">
      <c r="A14" s="185"/>
      <c r="B14" s="165" t="s">
        <v>62</v>
      </c>
      <c r="C14" s="186" t="s">
        <v>20</v>
      </c>
      <c r="D14" s="164" t="s">
        <v>108</v>
      </c>
      <c r="E14" s="164"/>
      <c r="F14" s="161"/>
      <c r="G14" s="162"/>
      <c r="H14" s="162"/>
      <c r="I14" s="163"/>
      <c r="J14" s="164"/>
      <c r="K14" s="204">
        <f>K15+K21+K52+K57+K46</f>
        <v>116270290.41</v>
      </c>
      <c r="L14" s="204">
        <f>L15+L21+L52+L57+L46</f>
        <v>116270290.41</v>
      </c>
      <c r="M14" s="204">
        <f>M15+M21+M52+M57+M46</f>
        <v>112256011.00999999</v>
      </c>
      <c r="N14" s="236">
        <f t="shared" si="0"/>
        <v>96.54745904061598</v>
      </c>
    </row>
    <row r="15" spans="1:14" s="134" customFormat="1" ht="54">
      <c r="A15" s="185"/>
      <c r="B15" s="165" t="s">
        <v>126</v>
      </c>
      <c r="C15" s="186" t="s">
        <v>20</v>
      </c>
      <c r="D15" s="164" t="s">
        <v>108</v>
      </c>
      <c r="E15" s="164" t="s">
        <v>109</v>
      </c>
      <c r="F15" s="161"/>
      <c r="G15" s="162"/>
      <c r="H15" s="162"/>
      <c r="I15" s="163"/>
      <c r="J15" s="164"/>
      <c r="K15" s="204">
        <f aca="true" t="shared" si="1" ref="K15:M18">K16</f>
        <v>2361400</v>
      </c>
      <c r="L15" s="204">
        <f t="shared" si="1"/>
        <v>2361400</v>
      </c>
      <c r="M15" s="204">
        <f t="shared" si="1"/>
        <v>2361400</v>
      </c>
      <c r="N15" s="236">
        <f t="shared" si="0"/>
        <v>100</v>
      </c>
    </row>
    <row r="16" spans="1:14" s="134" customFormat="1" ht="54">
      <c r="A16" s="185"/>
      <c r="B16" s="165" t="s">
        <v>156</v>
      </c>
      <c r="C16" s="186" t="s">
        <v>20</v>
      </c>
      <c r="D16" s="164" t="s">
        <v>108</v>
      </c>
      <c r="E16" s="164" t="s">
        <v>109</v>
      </c>
      <c r="F16" s="161" t="s">
        <v>157</v>
      </c>
      <c r="G16" s="162" t="s">
        <v>119</v>
      </c>
      <c r="H16" s="162" t="s">
        <v>275</v>
      </c>
      <c r="I16" s="163" t="s">
        <v>276</v>
      </c>
      <c r="J16" s="164"/>
      <c r="K16" s="204">
        <f t="shared" si="1"/>
        <v>2361400</v>
      </c>
      <c r="L16" s="204">
        <f t="shared" si="1"/>
        <v>2361400</v>
      </c>
      <c r="M16" s="204">
        <f t="shared" si="1"/>
        <v>2361400</v>
      </c>
      <c r="N16" s="236">
        <f t="shared" si="0"/>
        <v>100</v>
      </c>
    </row>
    <row r="17" spans="1:14" s="134" customFormat="1" ht="36">
      <c r="A17" s="185"/>
      <c r="B17" s="165" t="s">
        <v>251</v>
      </c>
      <c r="C17" s="186" t="s">
        <v>20</v>
      </c>
      <c r="D17" s="164" t="s">
        <v>108</v>
      </c>
      <c r="E17" s="164" t="s">
        <v>109</v>
      </c>
      <c r="F17" s="161" t="s">
        <v>157</v>
      </c>
      <c r="G17" s="162" t="s">
        <v>18</v>
      </c>
      <c r="H17" s="162" t="s">
        <v>275</v>
      </c>
      <c r="I17" s="163" t="s">
        <v>276</v>
      </c>
      <c r="J17" s="164"/>
      <c r="K17" s="204">
        <f t="shared" si="1"/>
        <v>2361400</v>
      </c>
      <c r="L17" s="204">
        <f t="shared" si="1"/>
        <v>2361400</v>
      </c>
      <c r="M17" s="204">
        <f t="shared" si="1"/>
        <v>2361400</v>
      </c>
      <c r="N17" s="236">
        <f t="shared" si="0"/>
        <v>100</v>
      </c>
    </row>
    <row r="18" spans="1:14" s="134" customFormat="1" ht="54">
      <c r="A18" s="185"/>
      <c r="B18" s="165" t="s">
        <v>268</v>
      </c>
      <c r="C18" s="186" t="s">
        <v>20</v>
      </c>
      <c r="D18" s="164" t="s">
        <v>108</v>
      </c>
      <c r="E18" s="164" t="s">
        <v>109</v>
      </c>
      <c r="F18" s="161" t="s">
        <v>157</v>
      </c>
      <c r="G18" s="162" t="s">
        <v>18</v>
      </c>
      <c r="H18" s="162" t="s">
        <v>108</v>
      </c>
      <c r="I18" s="163" t="s">
        <v>276</v>
      </c>
      <c r="J18" s="164"/>
      <c r="K18" s="204">
        <f t="shared" si="1"/>
        <v>2361400</v>
      </c>
      <c r="L18" s="204">
        <f t="shared" si="1"/>
        <v>2361400</v>
      </c>
      <c r="M18" s="204">
        <f t="shared" si="1"/>
        <v>2361400</v>
      </c>
      <c r="N18" s="236">
        <f t="shared" si="0"/>
        <v>100</v>
      </c>
    </row>
    <row r="19" spans="1:14" s="134" customFormat="1" ht="36">
      <c r="A19" s="185"/>
      <c r="B19" s="165" t="s">
        <v>120</v>
      </c>
      <c r="C19" s="186" t="s">
        <v>20</v>
      </c>
      <c r="D19" s="164" t="s">
        <v>108</v>
      </c>
      <c r="E19" s="164" t="s">
        <v>109</v>
      </c>
      <c r="F19" s="161" t="s">
        <v>157</v>
      </c>
      <c r="G19" s="162" t="s">
        <v>18</v>
      </c>
      <c r="H19" s="162" t="s">
        <v>108</v>
      </c>
      <c r="I19" s="163" t="s">
        <v>286</v>
      </c>
      <c r="J19" s="164"/>
      <c r="K19" s="204">
        <f>K20</f>
        <v>2361400</v>
      </c>
      <c r="L19" s="204">
        <f>L20</f>
        <v>2361400</v>
      </c>
      <c r="M19" s="204">
        <f>M20</f>
        <v>2361400</v>
      </c>
      <c r="N19" s="236">
        <f t="shared" si="0"/>
        <v>100</v>
      </c>
    </row>
    <row r="20" spans="1:19" s="134" customFormat="1" ht="108">
      <c r="A20" s="185"/>
      <c r="B20" s="165" t="s">
        <v>121</v>
      </c>
      <c r="C20" s="186" t="s">
        <v>20</v>
      </c>
      <c r="D20" s="164" t="s">
        <v>108</v>
      </c>
      <c r="E20" s="164" t="s">
        <v>109</v>
      </c>
      <c r="F20" s="161" t="s">
        <v>157</v>
      </c>
      <c r="G20" s="162" t="s">
        <v>18</v>
      </c>
      <c r="H20" s="162" t="s">
        <v>108</v>
      </c>
      <c r="I20" s="163" t="s">
        <v>286</v>
      </c>
      <c r="J20" s="164" t="s">
        <v>122</v>
      </c>
      <c r="K20" s="204">
        <v>2361400</v>
      </c>
      <c r="L20" s="204">
        <v>2361400</v>
      </c>
      <c r="M20" s="204">
        <v>2361400</v>
      </c>
      <c r="N20" s="236">
        <f t="shared" si="0"/>
        <v>100</v>
      </c>
      <c r="R20" s="238"/>
      <c r="S20" s="238"/>
    </row>
    <row r="21" spans="1:19" s="134" customFormat="1" ht="72">
      <c r="A21" s="185"/>
      <c r="B21" s="165" t="s">
        <v>114</v>
      </c>
      <c r="C21" s="186" t="s">
        <v>20</v>
      </c>
      <c r="D21" s="164" t="s">
        <v>108</v>
      </c>
      <c r="E21" s="164" t="s">
        <v>98</v>
      </c>
      <c r="F21" s="161"/>
      <c r="G21" s="162"/>
      <c r="H21" s="162"/>
      <c r="I21" s="163"/>
      <c r="J21" s="164"/>
      <c r="K21" s="204">
        <f aca="true" t="shared" si="2" ref="K21:M22">K22</f>
        <v>85554926</v>
      </c>
      <c r="L21" s="204">
        <f t="shared" si="2"/>
        <v>85554926</v>
      </c>
      <c r="M21" s="204">
        <f t="shared" si="2"/>
        <v>85212714.66</v>
      </c>
      <c r="N21" s="236">
        <f t="shared" si="0"/>
        <v>99.60000977617582</v>
      </c>
      <c r="S21" s="238"/>
    </row>
    <row r="22" spans="1:19" s="134" customFormat="1" ht="54">
      <c r="A22" s="185"/>
      <c r="B22" s="165" t="s">
        <v>158</v>
      </c>
      <c r="C22" s="186" t="s">
        <v>20</v>
      </c>
      <c r="D22" s="164" t="s">
        <v>108</v>
      </c>
      <c r="E22" s="164" t="s">
        <v>98</v>
      </c>
      <c r="F22" s="161" t="s">
        <v>157</v>
      </c>
      <c r="G22" s="162" t="s">
        <v>119</v>
      </c>
      <c r="H22" s="162" t="s">
        <v>275</v>
      </c>
      <c r="I22" s="163" t="s">
        <v>276</v>
      </c>
      <c r="J22" s="164"/>
      <c r="K22" s="204">
        <f t="shared" si="2"/>
        <v>85554926</v>
      </c>
      <c r="L22" s="204">
        <f t="shared" si="2"/>
        <v>85554926</v>
      </c>
      <c r="M22" s="204">
        <f t="shared" si="2"/>
        <v>85212714.66</v>
      </c>
      <c r="N22" s="236">
        <f t="shared" si="0"/>
        <v>99.60000977617582</v>
      </c>
      <c r="S22" s="238"/>
    </row>
    <row r="23" spans="1:19" s="134" customFormat="1" ht="36">
      <c r="A23" s="185"/>
      <c r="B23" s="165" t="s">
        <v>251</v>
      </c>
      <c r="C23" s="186" t="s">
        <v>20</v>
      </c>
      <c r="D23" s="164" t="s">
        <v>108</v>
      </c>
      <c r="E23" s="164" t="s">
        <v>98</v>
      </c>
      <c r="F23" s="161" t="s">
        <v>157</v>
      </c>
      <c r="G23" s="162" t="s">
        <v>18</v>
      </c>
      <c r="H23" s="162" t="s">
        <v>275</v>
      </c>
      <c r="I23" s="163" t="s">
        <v>276</v>
      </c>
      <c r="J23" s="164"/>
      <c r="K23" s="204">
        <f>K24+K43</f>
        <v>85554926</v>
      </c>
      <c r="L23" s="204">
        <f>L24+L43</f>
        <v>85554926</v>
      </c>
      <c r="M23" s="204">
        <f>M24+M43</f>
        <v>85212714.66</v>
      </c>
      <c r="N23" s="236">
        <f t="shared" si="0"/>
        <v>99.60000977617582</v>
      </c>
      <c r="S23" s="238"/>
    </row>
    <row r="24" spans="1:19" s="134" customFormat="1" ht="36">
      <c r="A24" s="185"/>
      <c r="B24" s="165" t="s">
        <v>269</v>
      </c>
      <c r="C24" s="186" t="s">
        <v>20</v>
      </c>
      <c r="D24" s="164" t="s">
        <v>108</v>
      </c>
      <c r="E24" s="164" t="s">
        <v>98</v>
      </c>
      <c r="F24" s="161" t="s">
        <v>157</v>
      </c>
      <c r="G24" s="162" t="s">
        <v>18</v>
      </c>
      <c r="H24" s="162" t="s">
        <v>109</v>
      </c>
      <c r="I24" s="163" t="s">
        <v>276</v>
      </c>
      <c r="J24" s="164"/>
      <c r="K24" s="204">
        <f>K25+K33+K35+K31+K38+K40+K29</f>
        <v>85537826</v>
      </c>
      <c r="L24" s="204">
        <f>L25+L33+L35+L31+L38+L40+L29</f>
        <v>85537826</v>
      </c>
      <c r="M24" s="204">
        <f>M25+M33+M35+M31+M38+M40+M29</f>
        <v>85209714.66</v>
      </c>
      <c r="N24" s="236">
        <f t="shared" si="0"/>
        <v>99.61641374893021</v>
      </c>
      <c r="S24" s="238"/>
    </row>
    <row r="25" spans="1:19" s="134" customFormat="1" ht="36">
      <c r="A25" s="185"/>
      <c r="B25" s="165" t="s">
        <v>120</v>
      </c>
      <c r="C25" s="186" t="s">
        <v>20</v>
      </c>
      <c r="D25" s="164" t="s">
        <v>108</v>
      </c>
      <c r="E25" s="164" t="s">
        <v>98</v>
      </c>
      <c r="F25" s="161" t="s">
        <v>157</v>
      </c>
      <c r="G25" s="162" t="s">
        <v>18</v>
      </c>
      <c r="H25" s="162" t="s">
        <v>109</v>
      </c>
      <c r="I25" s="163" t="s">
        <v>286</v>
      </c>
      <c r="J25" s="164"/>
      <c r="K25" s="204">
        <f>K26+K27+K28</f>
        <v>79609426</v>
      </c>
      <c r="L25" s="204">
        <f>L26+L27+L28</f>
        <v>79609426</v>
      </c>
      <c r="M25" s="204">
        <f>M26+M27+M28</f>
        <v>79407337.71</v>
      </c>
      <c r="N25" s="236">
        <f t="shared" si="0"/>
        <v>99.74615029883522</v>
      </c>
      <c r="S25" s="238"/>
    </row>
    <row r="26" spans="1:19" s="134" customFormat="1" ht="108">
      <c r="A26" s="185"/>
      <c r="B26" s="165" t="s">
        <v>121</v>
      </c>
      <c r="C26" s="186" t="s">
        <v>20</v>
      </c>
      <c r="D26" s="164" t="s">
        <v>108</v>
      </c>
      <c r="E26" s="164" t="s">
        <v>98</v>
      </c>
      <c r="F26" s="161" t="s">
        <v>157</v>
      </c>
      <c r="G26" s="162" t="s">
        <v>18</v>
      </c>
      <c r="H26" s="162" t="s">
        <v>109</v>
      </c>
      <c r="I26" s="163" t="s">
        <v>286</v>
      </c>
      <c r="J26" s="164" t="s">
        <v>122</v>
      </c>
      <c r="K26" s="204">
        <v>73980200</v>
      </c>
      <c r="L26" s="204">
        <v>73980200</v>
      </c>
      <c r="M26" s="204">
        <v>73951264.94</v>
      </c>
      <c r="N26" s="236">
        <f t="shared" si="0"/>
        <v>99.96088810249229</v>
      </c>
      <c r="R26" s="238"/>
      <c r="S26" s="238"/>
    </row>
    <row r="27" spans="1:19" s="134" customFormat="1" ht="54">
      <c r="A27" s="185"/>
      <c r="B27" s="165" t="s">
        <v>225</v>
      </c>
      <c r="C27" s="186" t="s">
        <v>20</v>
      </c>
      <c r="D27" s="164" t="s">
        <v>108</v>
      </c>
      <c r="E27" s="164" t="s">
        <v>98</v>
      </c>
      <c r="F27" s="161" t="s">
        <v>157</v>
      </c>
      <c r="G27" s="162" t="s">
        <v>18</v>
      </c>
      <c r="H27" s="162" t="s">
        <v>109</v>
      </c>
      <c r="I27" s="163" t="s">
        <v>286</v>
      </c>
      <c r="J27" s="164" t="s">
        <v>123</v>
      </c>
      <c r="K27" s="204">
        <v>5565726</v>
      </c>
      <c r="L27" s="204">
        <v>5565726</v>
      </c>
      <c r="M27" s="204">
        <v>5392599.63</v>
      </c>
      <c r="N27" s="236">
        <f t="shared" si="0"/>
        <v>96.88941981692955</v>
      </c>
      <c r="R27" s="238"/>
      <c r="S27" s="238"/>
    </row>
    <row r="28" spans="1:19" s="134" customFormat="1" ht="18">
      <c r="A28" s="185"/>
      <c r="B28" s="165" t="s">
        <v>124</v>
      </c>
      <c r="C28" s="186" t="s">
        <v>20</v>
      </c>
      <c r="D28" s="164" t="s">
        <v>108</v>
      </c>
      <c r="E28" s="164" t="s">
        <v>98</v>
      </c>
      <c r="F28" s="161" t="s">
        <v>157</v>
      </c>
      <c r="G28" s="162" t="s">
        <v>18</v>
      </c>
      <c r="H28" s="162" t="s">
        <v>109</v>
      </c>
      <c r="I28" s="163" t="s">
        <v>286</v>
      </c>
      <c r="J28" s="164" t="s">
        <v>125</v>
      </c>
      <c r="K28" s="204">
        <v>63500</v>
      </c>
      <c r="L28" s="204">
        <v>63500</v>
      </c>
      <c r="M28" s="204">
        <v>63473.14</v>
      </c>
      <c r="N28" s="236">
        <f t="shared" si="0"/>
        <v>99.95770078740158</v>
      </c>
      <c r="R28" s="238"/>
      <c r="S28" s="238"/>
    </row>
    <row r="29" spans="1:19" s="134" customFormat="1" ht="18">
      <c r="A29" s="185"/>
      <c r="B29" s="165" t="s">
        <v>517</v>
      </c>
      <c r="C29" s="186" t="s">
        <v>20</v>
      </c>
      <c r="D29" s="164" t="s">
        <v>108</v>
      </c>
      <c r="E29" s="164" t="s">
        <v>98</v>
      </c>
      <c r="F29" s="161" t="s">
        <v>157</v>
      </c>
      <c r="G29" s="162" t="s">
        <v>18</v>
      </c>
      <c r="H29" s="162" t="s">
        <v>109</v>
      </c>
      <c r="I29" s="163" t="s">
        <v>277</v>
      </c>
      <c r="J29" s="164"/>
      <c r="K29" s="204">
        <f>K30</f>
        <v>431800</v>
      </c>
      <c r="L29" s="204">
        <f>L30</f>
        <v>431800</v>
      </c>
      <c r="M29" s="204">
        <f>M30</f>
        <v>431776.95</v>
      </c>
      <c r="N29" s="236">
        <f t="shared" si="0"/>
        <v>99.99466188050023</v>
      </c>
      <c r="S29" s="238"/>
    </row>
    <row r="30" spans="1:19" s="134" customFormat="1" ht="54">
      <c r="A30" s="185"/>
      <c r="B30" s="165" t="s">
        <v>225</v>
      </c>
      <c r="C30" s="186" t="s">
        <v>20</v>
      </c>
      <c r="D30" s="164" t="s">
        <v>108</v>
      </c>
      <c r="E30" s="164" t="s">
        <v>98</v>
      </c>
      <c r="F30" s="161" t="s">
        <v>157</v>
      </c>
      <c r="G30" s="162" t="s">
        <v>18</v>
      </c>
      <c r="H30" s="162" t="s">
        <v>109</v>
      </c>
      <c r="I30" s="163" t="s">
        <v>277</v>
      </c>
      <c r="J30" s="164" t="s">
        <v>123</v>
      </c>
      <c r="K30" s="204">
        <v>431800</v>
      </c>
      <c r="L30" s="204">
        <v>431800</v>
      </c>
      <c r="M30" s="204">
        <v>431776.95</v>
      </c>
      <c r="N30" s="236">
        <f t="shared" si="0"/>
        <v>99.99466188050023</v>
      </c>
      <c r="R30" s="238"/>
      <c r="S30" s="238"/>
    </row>
    <row r="31" spans="1:19" s="134" customFormat="1" ht="90">
      <c r="A31" s="185"/>
      <c r="B31" s="165" t="s">
        <v>410</v>
      </c>
      <c r="C31" s="186" t="s">
        <v>20</v>
      </c>
      <c r="D31" s="164" t="s">
        <v>108</v>
      </c>
      <c r="E31" s="164" t="s">
        <v>98</v>
      </c>
      <c r="F31" s="161" t="s">
        <v>157</v>
      </c>
      <c r="G31" s="162" t="s">
        <v>18</v>
      </c>
      <c r="H31" s="162" t="s">
        <v>109</v>
      </c>
      <c r="I31" s="163" t="s">
        <v>309</v>
      </c>
      <c r="J31" s="164"/>
      <c r="K31" s="204">
        <f>K32</f>
        <v>63000</v>
      </c>
      <c r="L31" s="204">
        <f>L32</f>
        <v>63000</v>
      </c>
      <c r="M31" s="204">
        <f>M32</f>
        <v>0</v>
      </c>
      <c r="N31" s="236">
        <f t="shared" si="0"/>
        <v>0</v>
      </c>
      <c r="S31" s="238"/>
    </row>
    <row r="32" spans="1:19" s="134" customFormat="1" ht="54">
      <c r="A32" s="185"/>
      <c r="B32" s="165" t="s">
        <v>225</v>
      </c>
      <c r="C32" s="186" t="s">
        <v>20</v>
      </c>
      <c r="D32" s="164" t="s">
        <v>108</v>
      </c>
      <c r="E32" s="164" t="s">
        <v>98</v>
      </c>
      <c r="F32" s="161" t="s">
        <v>157</v>
      </c>
      <c r="G32" s="162" t="s">
        <v>18</v>
      </c>
      <c r="H32" s="162" t="s">
        <v>109</v>
      </c>
      <c r="I32" s="163" t="s">
        <v>309</v>
      </c>
      <c r="J32" s="164" t="s">
        <v>123</v>
      </c>
      <c r="K32" s="204">
        <v>63000</v>
      </c>
      <c r="L32" s="204">
        <v>63000</v>
      </c>
      <c r="M32" s="204">
        <v>0</v>
      </c>
      <c r="N32" s="236">
        <f t="shared" si="0"/>
        <v>0</v>
      </c>
      <c r="R32" s="238"/>
      <c r="S32" s="238"/>
    </row>
    <row r="33" spans="1:19" s="134" customFormat="1" ht="204" customHeight="1">
      <c r="A33" s="185"/>
      <c r="B33" s="262" t="s">
        <v>389</v>
      </c>
      <c r="C33" s="186" t="s">
        <v>20</v>
      </c>
      <c r="D33" s="164" t="s">
        <v>108</v>
      </c>
      <c r="E33" s="164" t="s">
        <v>98</v>
      </c>
      <c r="F33" s="161" t="s">
        <v>157</v>
      </c>
      <c r="G33" s="162" t="s">
        <v>18</v>
      </c>
      <c r="H33" s="162" t="s">
        <v>109</v>
      </c>
      <c r="I33" s="163" t="s">
        <v>310</v>
      </c>
      <c r="J33" s="164"/>
      <c r="K33" s="204">
        <f>K34</f>
        <v>723400</v>
      </c>
      <c r="L33" s="204">
        <f>L34</f>
        <v>723400</v>
      </c>
      <c r="M33" s="204">
        <f>M34</f>
        <v>723400</v>
      </c>
      <c r="N33" s="236">
        <f t="shared" si="0"/>
        <v>100</v>
      </c>
      <c r="S33" s="238"/>
    </row>
    <row r="34" spans="1:19" s="134" customFormat="1" ht="108">
      <c r="A34" s="185"/>
      <c r="B34" s="165" t="s">
        <v>121</v>
      </c>
      <c r="C34" s="186" t="s">
        <v>20</v>
      </c>
      <c r="D34" s="164" t="s">
        <v>108</v>
      </c>
      <c r="E34" s="164" t="s">
        <v>98</v>
      </c>
      <c r="F34" s="161" t="s">
        <v>157</v>
      </c>
      <c r="G34" s="162" t="s">
        <v>18</v>
      </c>
      <c r="H34" s="162" t="s">
        <v>109</v>
      </c>
      <c r="I34" s="163" t="s">
        <v>310</v>
      </c>
      <c r="J34" s="164" t="s">
        <v>122</v>
      </c>
      <c r="K34" s="204">
        <v>723400</v>
      </c>
      <c r="L34" s="204">
        <v>723400</v>
      </c>
      <c r="M34" s="204">
        <v>723400</v>
      </c>
      <c r="N34" s="236">
        <f t="shared" si="0"/>
        <v>100</v>
      </c>
      <c r="R34" s="238"/>
      <c r="S34" s="238"/>
    </row>
    <row r="35" spans="1:19" s="134" customFormat="1" ht="74.25" customHeight="1">
      <c r="A35" s="185"/>
      <c r="B35" s="165" t="s">
        <v>411</v>
      </c>
      <c r="C35" s="186" t="s">
        <v>20</v>
      </c>
      <c r="D35" s="164" t="s">
        <v>108</v>
      </c>
      <c r="E35" s="164" t="s">
        <v>98</v>
      </c>
      <c r="F35" s="161" t="s">
        <v>157</v>
      </c>
      <c r="G35" s="162" t="s">
        <v>18</v>
      </c>
      <c r="H35" s="162" t="s">
        <v>109</v>
      </c>
      <c r="I35" s="163" t="s">
        <v>311</v>
      </c>
      <c r="J35" s="164"/>
      <c r="K35" s="204">
        <f>K36+K37</f>
        <v>723600</v>
      </c>
      <c r="L35" s="204">
        <f>L36+L37</f>
        <v>723600</v>
      </c>
      <c r="M35" s="204">
        <f>M36+M37</f>
        <v>723600</v>
      </c>
      <c r="N35" s="236">
        <f t="shared" si="0"/>
        <v>100</v>
      </c>
      <c r="R35" s="238"/>
      <c r="S35" s="238"/>
    </row>
    <row r="36" spans="1:19" s="134" customFormat="1" ht="108">
      <c r="A36" s="185"/>
      <c r="B36" s="165" t="s">
        <v>121</v>
      </c>
      <c r="C36" s="186" t="s">
        <v>20</v>
      </c>
      <c r="D36" s="164" t="s">
        <v>108</v>
      </c>
      <c r="E36" s="164" t="s">
        <v>98</v>
      </c>
      <c r="F36" s="161" t="s">
        <v>157</v>
      </c>
      <c r="G36" s="162" t="s">
        <v>18</v>
      </c>
      <c r="H36" s="162" t="s">
        <v>109</v>
      </c>
      <c r="I36" s="163" t="s">
        <v>311</v>
      </c>
      <c r="J36" s="164" t="s">
        <v>122</v>
      </c>
      <c r="K36" s="204">
        <v>709075.81</v>
      </c>
      <c r="L36" s="204">
        <v>709075.81</v>
      </c>
      <c r="M36" s="204">
        <v>709075.81</v>
      </c>
      <c r="N36" s="236">
        <f t="shared" si="0"/>
        <v>100</v>
      </c>
      <c r="S36" s="238"/>
    </row>
    <row r="37" spans="1:19" s="134" customFormat="1" ht="54">
      <c r="A37" s="185"/>
      <c r="B37" s="165" t="s">
        <v>225</v>
      </c>
      <c r="C37" s="186" t="s">
        <v>20</v>
      </c>
      <c r="D37" s="164" t="s">
        <v>108</v>
      </c>
      <c r="E37" s="164" t="s">
        <v>98</v>
      </c>
      <c r="F37" s="161" t="s">
        <v>157</v>
      </c>
      <c r="G37" s="162" t="s">
        <v>18</v>
      </c>
      <c r="H37" s="162" t="s">
        <v>109</v>
      </c>
      <c r="I37" s="163" t="s">
        <v>311</v>
      </c>
      <c r="J37" s="164" t="s">
        <v>123</v>
      </c>
      <c r="K37" s="204">
        <v>14524.19</v>
      </c>
      <c r="L37" s="204">
        <v>14524.19</v>
      </c>
      <c r="M37" s="204">
        <v>14524.19</v>
      </c>
      <c r="N37" s="236">
        <f t="shared" si="0"/>
        <v>100</v>
      </c>
      <c r="R37" s="238"/>
      <c r="S37" s="238"/>
    </row>
    <row r="38" spans="1:19" s="134" customFormat="1" ht="186" customHeight="1">
      <c r="A38" s="185"/>
      <c r="B38" s="165" t="s">
        <v>361</v>
      </c>
      <c r="C38" s="186" t="s">
        <v>20</v>
      </c>
      <c r="D38" s="164" t="s">
        <v>108</v>
      </c>
      <c r="E38" s="164" t="s">
        <v>98</v>
      </c>
      <c r="F38" s="161" t="s">
        <v>157</v>
      </c>
      <c r="G38" s="162" t="s">
        <v>18</v>
      </c>
      <c r="H38" s="162" t="s">
        <v>109</v>
      </c>
      <c r="I38" s="163" t="s">
        <v>362</v>
      </c>
      <c r="J38" s="164"/>
      <c r="K38" s="204">
        <f>K39</f>
        <v>63000</v>
      </c>
      <c r="L38" s="204">
        <f>L39</f>
        <v>63000</v>
      </c>
      <c r="M38" s="204">
        <f>M39</f>
        <v>0</v>
      </c>
      <c r="N38" s="236">
        <f t="shared" si="0"/>
        <v>0</v>
      </c>
      <c r="R38" s="238"/>
      <c r="S38" s="238"/>
    </row>
    <row r="39" spans="1:19" s="134" customFormat="1" ht="54">
      <c r="A39" s="185"/>
      <c r="B39" s="165" t="s">
        <v>225</v>
      </c>
      <c r="C39" s="186" t="s">
        <v>20</v>
      </c>
      <c r="D39" s="164" t="s">
        <v>108</v>
      </c>
      <c r="E39" s="164" t="s">
        <v>98</v>
      </c>
      <c r="F39" s="161" t="s">
        <v>157</v>
      </c>
      <c r="G39" s="162" t="s">
        <v>18</v>
      </c>
      <c r="H39" s="162" t="s">
        <v>109</v>
      </c>
      <c r="I39" s="163" t="s">
        <v>362</v>
      </c>
      <c r="J39" s="164" t="s">
        <v>123</v>
      </c>
      <c r="K39" s="204">
        <v>63000</v>
      </c>
      <c r="L39" s="204">
        <v>63000</v>
      </c>
      <c r="M39" s="204">
        <v>0</v>
      </c>
      <c r="N39" s="236">
        <f t="shared" si="0"/>
        <v>0</v>
      </c>
      <c r="S39" s="238"/>
    </row>
    <row r="40" spans="1:19" s="134" customFormat="1" ht="72">
      <c r="A40" s="185"/>
      <c r="B40" s="165" t="s">
        <v>129</v>
      </c>
      <c r="C40" s="186" t="s">
        <v>20</v>
      </c>
      <c r="D40" s="164" t="s">
        <v>108</v>
      </c>
      <c r="E40" s="164" t="s">
        <v>98</v>
      </c>
      <c r="F40" s="161" t="s">
        <v>157</v>
      </c>
      <c r="G40" s="162" t="s">
        <v>18</v>
      </c>
      <c r="H40" s="162" t="s">
        <v>109</v>
      </c>
      <c r="I40" s="163" t="s">
        <v>616</v>
      </c>
      <c r="J40" s="164"/>
      <c r="K40" s="204">
        <f>SUM(K41:K42)</f>
        <v>3923600</v>
      </c>
      <c r="L40" s="204">
        <f>SUM(L41:L42)</f>
        <v>3923600</v>
      </c>
      <c r="M40" s="204">
        <f>SUM(M41:M42)</f>
        <v>3923600</v>
      </c>
      <c r="N40" s="236">
        <f t="shared" si="0"/>
        <v>100</v>
      </c>
      <c r="R40" s="238"/>
      <c r="S40" s="238"/>
    </row>
    <row r="41" spans="1:19" s="134" customFormat="1" ht="108">
      <c r="A41" s="185"/>
      <c r="B41" s="262" t="s">
        <v>121</v>
      </c>
      <c r="C41" s="186" t="s">
        <v>20</v>
      </c>
      <c r="D41" s="164" t="s">
        <v>108</v>
      </c>
      <c r="E41" s="164" t="s">
        <v>98</v>
      </c>
      <c r="F41" s="161" t="s">
        <v>157</v>
      </c>
      <c r="G41" s="162" t="s">
        <v>18</v>
      </c>
      <c r="H41" s="162" t="s">
        <v>109</v>
      </c>
      <c r="I41" s="163" t="s">
        <v>616</v>
      </c>
      <c r="J41" s="164" t="s">
        <v>122</v>
      </c>
      <c r="K41" s="204">
        <v>3741100</v>
      </c>
      <c r="L41" s="204">
        <v>3741100</v>
      </c>
      <c r="M41" s="204">
        <v>3741100</v>
      </c>
      <c r="N41" s="236">
        <f t="shared" si="0"/>
        <v>100</v>
      </c>
      <c r="S41" s="238"/>
    </row>
    <row r="42" spans="1:19" s="134" customFormat="1" ht="54">
      <c r="A42" s="185"/>
      <c r="B42" s="165" t="s">
        <v>225</v>
      </c>
      <c r="C42" s="186" t="s">
        <v>20</v>
      </c>
      <c r="D42" s="164" t="s">
        <v>108</v>
      </c>
      <c r="E42" s="164" t="s">
        <v>98</v>
      </c>
      <c r="F42" s="161" t="s">
        <v>157</v>
      </c>
      <c r="G42" s="162" t="s">
        <v>18</v>
      </c>
      <c r="H42" s="162" t="s">
        <v>109</v>
      </c>
      <c r="I42" s="163" t="s">
        <v>616</v>
      </c>
      <c r="J42" s="164" t="s">
        <v>123</v>
      </c>
      <c r="K42" s="204">
        <v>182500</v>
      </c>
      <c r="L42" s="204">
        <v>182500</v>
      </c>
      <c r="M42" s="204">
        <v>182500</v>
      </c>
      <c r="N42" s="236">
        <f t="shared" si="0"/>
        <v>100</v>
      </c>
      <c r="S42" s="238"/>
    </row>
    <row r="43" spans="1:19" s="134" customFormat="1" ht="18">
      <c r="A43" s="185"/>
      <c r="B43" s="165" t="s">
        <v>270</v>
      </c>
      <c r="C43" s="186" t="s">
        <v>20</v>
      </c>
      <c r="D43" s="164" t="s">
        <v>108</v>
      </c>
      <c r="E43" s="164" t="s">
        <v>98</v>
      </c>
      <c r="F43" s="161" t="s">
        <v>157</v>
      </c>
      <c r="G43" s="162" t="s">
        <v>18</v>
      </c>
      <c r="H43" s="162" t="s">
        <v>110</v>
      </c>
      <c r="I43" s="163" t="s">
        <v>276</v>
      </c>
      <c r="J43" s="164"/>
      <c r="K43" s="204">
        <f aca="true" t="shared" si="3" ref="K43:M44">K44</f>
        <v>17100</v>
      </c>
      <c r="L43" s="204">
        <f t="shared" si="3"/>
        <v>17100</v>
      </c>
      <c r="M43" s="204">
        <f t="shared" si="3"/>
        <v>3000</v>
      </c>
      <c r="N43" s="236">
        <f t="shared" si="0"/>
        <v>17.543859649122805</v>
      </c>
      <c r="R43" s="238"/>
      <c r="S43" s="238"/>
    </row>
    <row r="44" spans="1:19" s="134" customFormat="1" ht="36">
      <c r="A44" s="185"/>
      <c r="B44" s="165" t="s">
        <v>120</v>
      </c>
      <c r="C44" s="186" t="s">
        <v>20</v>
      </c>
      <c r="D44" s="164" t="s">
        <v>108</v>
      </c>
      <c r="E44" s="164" t="s">
        <v>98</v>
      </c>
      <c r="F44" s="161" t="s">
        <v>157</v>
      </c>
      <c r="G44" s="162" t="s">
        <v>18</v>
      </c>
      <c r="H44" s="162" t="s">
        <v>110</v>
      </c>
      <c r="I44" s="163" t="s">
        <v>286</v>
      </c>
      <c r="J44" s="164"/>
      <c r="K44" s="204">
        <f t="shared" si="3"/>
        <v>17100</v>
      </c>
      <c r="L44" s="204">
        <f t="shared" si="3"/>
        <v>17100</v>
      </c>
      <c r="M44" s="204">
        <f t="shared" si="3"/>
        <v>3000</v>
      </c>
      <c r="N44" s="236">
        <f t="shared" si="0"/>
        <v>17.543859649122805</v>
      </c>
      <c r="S44" s="238"/>
    </row>
    <row r="45" spans="1:19" s="134" customFormat="1" ht="54">
      <c r="A45" s="185"/>
      <c r="B45" s="165" t="s">
        <v>225</v>
      </c>
      <c r="C45" s="186" t="s">
        <v>20</v>
      </c>
      <c r="D45" s="164" t="s">
        <v>108</v>
      </c>
      <c r="E45" s="164" t="s">
        <v>98</v>
      </c>
      <c r="F45" s="161" t="s">
        <v>157</v>
      </c>
      <c r="G45" s="162" t="s">
        <v>18</v>
      </c>
      <c r="H45" s="162" t="s">
        <v>110</v>
      </c>
      <c r="I45" s="163" t="s">
        <v>286</v>
      </c>
      <c r="J45" s="164" t="s">
        <v>123</v>
      </c>
      <c r="K45" s="204">
        <v>17100</v>
      </c>
      <c r="L45" s="204">
        <v>17100</v>
      </c>
      <c r="M45" s="204">
        <v>3000</v>
      </c>
      <c r="N45" s="236">
        <f t="shared" si="0"/>
        <v>17.543859649122805</v>
      </c>
      <c r="S45" s="238"/>
    </row>
    <row r="46" spans="1:19" s="134" customFormat="1" ht="18">
      <c r="A46" s="185"/>
      <c r="B46" s="165" t="s">
        <v>117</v>
      </c>
      <c r="C46" s="186" t="s">
        <v>20</v>
      </c>
      <c r="D46" s="164" t="s">
        <v>108</v>
      </c>
      <c r="E46" s="164" t="s">
        <v>101</v>
      </c>
      <c r="F46" s="161"/>
      <c r="G46" s="162"/>
      <c r="H46" s="162"/>
      <c r="I46" s="163"/>
      <c r="J46" s="164"/>
      <c r="K46" s="204">
        <f aca="true" t="shared" si="4" ref="K46:M49">K47</f>
        <v>140000</v>
      </c>
      <c r="L46" s="204">
        <f t="shared" si="4"/>
        <v>140000</v>
      </c>
      <c r="M46" s="204">
        <f t="shared" si="4"/>
        <v>140000</v>
      </c>
      <c r="N46" s="236">
        <f t="shared" si="0"/>
        <v>100</v>
      </c>
      <c r="S46" s="238"/>
    </row>
    <row r="47" spans="1:19" s="134" customFormat="1" ht="54">
      <c r="A47" s="185"/>
      <c r="B47" s="165" t="s">
        <v>158</v>
      </c>
      <c r="C47" s="186" t="s">
        <v>20</v>
      </c>
      <c r="D47" s="164" t="s">
        <v>108</v>
      </c>
      <c r="E47" s="164" t="s">
        <v>101</v>
      </c>
      <c r="F47" s="161" t="s">
        <v>157</v>
      </c>
      <c r="G47" s="162" t="s">
        <v>119</v>
      </c>
      <c r="H47" s="162" t="s">
        <v>275</v>
      </c>
      <c r="I47" s="163" t="s">
        <v>276</v>
      </c>
      <c r="J47" s="164"/>
      <c r="K47" s="204">
        <f t="shared" si="4"/>
        <v>140000</v>
      </c>
      <c r="L47" s="204">
        <f t="shared" si="4"/>
        <v>140000</v>
      </c>
      <c r="M47" s="204">
        <f t="shared" si="4"/>
        <v>140000</v>
      </c>
      <c r="N47" s="236">
        <f t="shared" si="0"/>
        <v>100</v>
      </c>
      <c r="S47" s="238"/>
    </row>
    <row r="48" spans="1:19" s="134" customFormat="1" ht="36">
      <c r="A48" s="185"/>
      <c r="B48" s="165" t="s">
        <v>251</v>
      </c>
      <c r="C48" s="186" t="s">
        <v>20</v>
      </c>
      <c r="D48" s="164" t="s">
        <v>108</v>
      </c>
      <c r="E48" s="164" t="s">
        <v>101</v>
      </c>
      <c r="F48" s="161" t="s">
        <v>157</v>
      </c>
      <c r="G48" s="162" t="s">
        <v>18</v>
      </c>
      <c r="H48" s="162" t="s">
        <v>275</v>
      </c>
      <c r="I48" s="163" t="s">
        <v>276</v>
      </c>
      <c r="J48" s="164"/>
      <c r="K48" s="204">
        <f t="shared" si="4"/>
        <v>140000</v>
      </c>
      <c r="L48" s="204">
        <f t="shared" si="4"/>
        <v>140000</v>
      </c>
      <c r="M48" s="204">
        <f t="shared" si="4"/>
        <v>140000</v>
      </c>
      <c r="N48" s="236">
        <f t="shared" si="0"/>
        <v>100</v>
      </c>
      <c r="S48" s="238"/>
    </row>
    <row r="49" spans="1:19" s="134" customFormat="1" ht="36">
      <c r="A49" s="185"/>
      <c r="B49" s="165" t="s">
        <v>269</v>
      </c>
      <c r="C49" s="186" t="s">
        <v>20</v>
      </c>
      <c r="D49" s="164" t="s">
        <v>108</v>
      </c>
      <c r="E49" s="164" t="s">
        <v>101</v>
      </c>
      <c r="F49" s="161" t="s">
        <v>157</v>
      </c>
      <c r="G49" s="162" t="s">
        <v>18</v>
      </c>
      <c r="H49" s="162" t="s">
        <v>109</v>
      </c>
      <c r="I49" s="163" t="s">
        <v>276</v>
      </c>
      <c r="J49" s="164"/>
      <c r="K49" s="204">
        <f t="shared" si="4"/>
        <v>140000</v>
      </c>
      <c r="L49" s="204">
        <f t="shared" si="4"/>
        <v>140000</v>
      </c>
      <c r="M49" s="204">
        <f t="shared" si="4"/>
        <v>140000</v>
      </c>
      <c r="N49" s="236">
        <f t="shared" si="0"/>
        <v>100</v>
      </c>
      <c r="R49" s="238"/>
      <c r="S49" s="238"/>
    </row>
    <row r="50" spans="1:19" s="134" customFormat="1" ht="72">
      <c r="A50" s="185"/>
      <c r="B50" s="165" t="s">
        <v>130</v>
      </c>
      <c r="C50" s="186" t="s">
        <v>20</v>
      </c>
      <c r="D50" s="164" t="s">
        <v>108</v>
      </c>
      <c r="E50" s="164" t="s">
        <v>101</v>
      </c>
      <c r="F50" s="161" t="s">
        <v>157</v>
      </c>
      <c r="G50" s="162" t="s">
        <v>18</v>
      </c>
      <c r="H50" s="162" t="s">
        <v>109</v>
      </c>
      <c r="I50" s="163" t="s">
        <v>308</v>
      </c>
      <c r="J50" s="164"/>
      <c r="K50" s="204">
        <f>K51</f>
        <v>140000</v>
      </c>
      <c r="L50" s="204">
        <f>L51</f>
        <v>140000</v>
      </c>
      <c r="M50" s="204">
        <f>M51</f>
        <v>140000</v>
      </c>
      <c r="N50" s="236">
        <f t="shared" si="0"/>
        <v>100</v>
      </c>
      <c r="S50" s="238"/>
    </row>
    <row r="51" spans="1:19" s="134" customFormat="1" ht="54">
      <c r="A51" s="185"/>
      <c r="B51" s="165" t="s">
        <v>225</v>
      </c>
      <c r="C51" s="186" t="s">
        <v>20</v>
      </c>
      <c r="D51" s="164" t="s">
        <v>108</v>
      </c>
      <c r="E51" s="164" t="s">
        <v>101</v>
      </c>
      <c r="F51" s="161" t="s">
        <v>157</v>
      </c>
      <c r="G51" s="162" t="s">
        <v>18</v>
      </c>
      <c r="H51" s="162" t="s">
        <v>109</v>
      </c>
      <c r="I51" s="163" t="s">
        <v>308</v>
      </c>
      <c r="J51" s="164" t="s">
        <v>123</v>
      </c>
      <c r="K51" s="204">
        <v>140000</v>
      </c>
      <c r="L51" s="204">
        <v>140000</v>
      </c>
      <c r="M51" s="204">
        <v>140000</v>
      </c>
      <c r="N51" s="236">
        <f t="shared" si="0"/>
        <v>100</v>
      </c>
      <c r="S51" s="238"/>
    </row>
    <row r="52" spans="1:19" s="134" customFormat="1" ht="18">
      <c r="A52" s="185"/>
      <c r="B52" s="165" t="s">
        <v>221</v>
      </c>
      <c r="C52" s="186" t="s">
        <v>20</v>
      </c>
      <c r="D52" s="164" t="s">
        <v>108</v>
      </c>
      <c r="E52" s="164" t="s">
        <v>105</v>
      </c>
      <c r="F52" s="161"/>
      <c r="G52" s="162"/>
      <c r="H52" s="162"/>
      <c r="I52" s="163"/>
      <c r="J52" s="164"/>
      <c r="K52" s="204">
        <f aca="true" t="shared" si="5" ref="K52:M55">K53</f>
        <v>2670864.41</v>
      </c>
      <c r="L52" s="204">
        <f t="shared" si="5"/>
        <v>2670864.41</v>
      </c>
      <c r="M52" s="204">
        <f t="shared" si="5"/>
        <v>0</v>
      </c>
      <c r="N52" s="236">
        <f t="shared" si="0"/>
        <v>0</v>
      </c>
      <c r="S52" s="238"/>
    </row>
    <row r="53" spans="1:19" s="134" customFormat="1" ht="36">
      <c r="A53" s="185"/>
      <c r="B53" s="165" t="s">
        <v>412</v>
      </c>
      <c r="C53" s="186" t="s">
        <v>20</v>
      </c>
      <c r="D53" s="164" t="s">
        <v>108</v>
      </c>
      <c r="E53" s="164" t="s">
        <v>105</v>
      </c>
      <c r="F53" s="161" t="s">
        <v>390</v>
      </c>
      <c r="G53" s="162" t="s">
        <v>119</v>
      </c>
      <c r="H53" s="162" t="s">
        <v>275</v>
      </c>
      <c r="I53" s="163" t="s">
        <v>276</v>
      </c>
      <c r="J53" s="164"/>
      <c r="K53" s="204">
        <f t="shared" si="5"/>
        <v>2670864.41</v>
      </c>
      <c r="L53" s="204">
        <f t="shared" si="5"/>
        <v>2670864.41</v>
      </c>
      <c r="M53" s="204">
        <f t="shared" si="5"/>
        <v>0</v>
      </c>
      <c r="N53" s="236">
        <f t="shared" si="0"/>
        <v>0</v>
      </c>
      <c r="S53" s="238"/>
    </row>
    <row r="54" spans="1:19" s="134" customFormat="1" ht="18">
      <c r="A54" s="185"/>
      <c r="B54" s="177" t="s">
        <v>413</v>
      </c>
      <c r="C54" s="186" t="s">
        <v>20</v>
      </c>
      <c r="D54" s="164" t="s">
        <v>108</v>
      </c>
      <c r="E54" s="164" t="s">
        <v>105</v>
      </c>
      <c r="F54" s="161" t="s">
        <v>390</v>
      </c>
      <c r="G54" s="162" t="s">
        <v>18</v>
      </c>
      <c r="H54" s="162" t="s">
        <v>275</v>
      </c>
      <c r="I54" s="163" t="s">
        <v>276</v>
      </c>
      <c r="J54" s="164"/>
      <c r="K54" s="204">
        <f t="shared" si="5"/>
        <v>2670864.41</v>
      </c>
      <c r="L54" s="204">
        <f t="shared" si="5"/>
        <v>2670864.41</v>
      </c>
      <c r="M54" s="204">
        <f t="shared" si="5"/>
        <v>0</v>
      </c>
      <c r="N54" s="236">
        <f t="shared" si="0"/>
        <v>0</v>
      </c>
      <c r="S54" s="238"/>
    </row>
    <row r="55" spans="1:19" s="134" customFormat="1" ht="36">
      <c r="A55" s="185"/>
      <c r="B55" s="165" t="s">
        <v>414</v>
      </c>
      <c r="C55" s="186" t="s">
        <v>20</v>
      </c>
      <c r="D55" s="164" t="s">
        <v>108</v>
      </c>
      <c r="E55" s="164" t="s">
        <v>105</v>
      </c>
      <c r="F55" s="161" t="s">
        <v>390</v>
      </c>
      <c r="G55" s="162" t="s">
        <v>18</v>
      </c>
      <c r="H55" s="162" t="s">
        <v>275</v>
      </c>
      <c r="I55" s="163" t="s">
        <v>314</v>
      </c>
      <c r="J55" s="164"/>
      <c r="K55" s="204">
        <f t="shared" si="5"/>
        <v>2670864.41</v>
      </c>
      <c r="L55" s="204">
        <f t="shared" si="5"/>
        <v>2670864.41</v>
      </c>
      <c r="M55" s="204">
        <f t="shared" si="5"/>
        <v>0</v>
      </c>
      <c r="N55" s="236">
        <f t="shared" si="0"/>
        <v>0</v>
      </c>
      <c r="R55" s="238"/>
      <c r="S55" s="238"/>
    </row>
    <row r="56" spans="1:19" s="134" customFormat="1" ht="18">
      <c r="A56" s="185"/>
      <c r="B56" s="165" t="s">
        <v>124</v>
      </c>
      <c r="C56" s="186" t="s">
        <v>20</v>
      </c>
      <c r="D56" s="164" t="s">
        <v>108</v>
      </c>
      <c r="E56" s="164" t="s">
        <v>105</v>
      </c>
      <c r="F56" s="161" t="s">
        <v>390</v>
      </c>
      <c r="G56" s="162" t="s">
        <v>18</v>
      </c>
      <c r="H56" s="162" t="s">
        <v>275</v>
      </c>
      <c r="I56" s="163" t="s">
        <v>314</v>
      </c>
      <c r="J56" s="164" t="s">
        <v>125</v>
      </c>
      <c r="K56" s="204">
        <v>2670864.41</v>
      </c>
      <c r="L56" s="204">
        <v>2670864.41</v>
      </c>
      <c r="M56" s="204">
        <v>0</v>
      </c>
      <c r="N56" s="236">
        <v>0</v>
      </c>
      <c r="S56" s="238"/>
    </row>
    <row r="57" spans="1:19" s="134" customFormat="1" ht="18">
      <c r="A57" s="185"/>
      <c r="B57" s="165" t="s">
        <v>63</v>
      </c>
      <c r="C57" s="186" t="s">
        <v>20</v>
      </c>
      <c r="D57" s="164" t="s">
        <v>108</v>
      </c>
      <c r="E57" s="164" t="s">
        <v>23</v>
      </c>
      <c r="F57" s="161"/>
      <c r="G57" s="162"/>
      <c r="H57" s="162"/>
      <c r="I57" s="163"/>
      <c r="J57" s="164"/>
      <c r="K57" s="204">
        <f>K58+K68+K63+K94</f>
        <v>25543100</v>
      </c>
      <c r="L57" s="204">
        <f>L58+L68+L63+L94</f>
        <v>25543100</v>
      </c>
      <c r="M57" s="204">
        <f>M58+M68+M63+M94</f>
        <v>24541896.35</v>
      </c>
      <c r="N57" s="236">
        <f t="shared" si="0"/>
        <v>96.08033617689318</v>
      </c>
      <c r="S57" s="238"/>
    </row>
    <row r="58" spans="1:19" s="134" customFormat="1" ht="72">
      <c r="A58" s="185"/>
      <c r="B58" s="165" t="s">
        <v>260</v>
      </c>
      <c r="C58" s="186" t="s">
        <v>20</v>
      </c>
      <c r="D58" s="164" t="s">
        <v>108</v>
      </c>
      <c r="E58" s="164" t="s">
        <v>23</v>
      </c>
      <c r="F58" s="161" t="s">
        <v>103</v>
      </c>
      <c r="G58" s="162" t="s">
        <v>119</v>
      </c>
      <c r="H58" s="162" t="s">
        <v>275</v>
      </c>
      <c r="I58" s="163" t="s">
        <v>276</v>
      </c>
      <c r="J58" s="164"/>
      <c r="K58" s="204">
        <f aca="true" t="shared" si="6" ref="K58:M61">K59</f>
        <v>5100</v>
      </c>
      <c r="L58" s="204">
        <f t="shared" si="6"/>
        <v>5100</v>
      </c>
      <c r="M58" s="204">
        <f t="shared" si="6"/>
        <v>5100</v>
      </c>
      <c r="N58" s="236">
        <f t="shared" si="0"/>
        <v>100</v>
      </c>
      <c r="S58" s="238"/>
    </row>
    <row r="59" spans="1:19" s="134" customFormat="1" ht="36">
      <c r="A59" s="185"/>
      <c r="B59" s="165" t="s">
        <v>617</v>
      </c>
      <c r="C59" s="186" t="s">
        <v>20</v>
      </c>
      <c r="D59" s="164" t="s">
        <v>108</v>
      </c>
      <c r="E59" s="164" t="s">
        <v>23</v>
      </c>
      <c r="F59" s="161" t="s">
        <v>103</v>
      </c>
      <c r="G59" s="162" t="s">
        <v>618</v>
      </c>
      <c r="H59" s="162" t="s">
        <v>275</v>
      </c>
      <c r="I59" s="163" t="s">
        <v>276</v>
      </c>
      <c r="J59" s="164"/>
      <c r="K59" s="204">
        <f t="shared" si="6"/>
        <v>5100</v>
      </c>
      <c r="L59" s="204">
        <f t="shared" si="6"/>
        <v>5100</v>
      </c>
      <c r="M59" s="204">
        <f t="shared" si="6"/>
        <v>5100</v>
      </c>
      <c r="N59" s="236">
        <f t="shared" si="0"/>
        <v>100</v>
      </c>
      <c r="S59" s="238"/>
    </row>
    <row r="60" spans="1:19" s="134" customFormat="1" ht="36">
      <c r="A60" s="185"/>
      <c r="B60" s="177" t="s">
        <v>619</v>
      </c>
      <c r="C60" s="186" t="s">
        <v>20</v>
      </c>
      <c r="D60" s="164" t="s">
        <v>108</v>
      </c>
      <c r="E60" s="164" t="s">
        <v>23</v>
      </c>
      <c r="F60" s="161" t="s">
        <v>103</v>
      </c>
      <c r="G60" s="162" t="s">
        <v>618</v>
      </c>
      <c r="H60" s="162" t="s">
        <v>108</v>
      </c>
      <c r="I60" s="163" t="s">
        <v>276</v>
      </c>
      <c r="J60" s="164"/>
      <c r="K60" s="204">
        <f t="shared" si="6"/>
        <v>5100</v>
      </c>
      <c r="L60" s="204">
        <f t="shared" si="6"/>
        <v>5100</v>
      </c>
      <c r="M60" s="204">
        <f t="shared" si="6"/>
        <v>5100</v>
      </c>
      <c r="N60" s="236">
        <f t="shared" si="0"/>
        <v>100</v>
      </c>
      <c r="R60" s="238"/>
      <c r="S60" s="238"/>
    </row>
    <row r="61" spans="1:19" s="134" customFormat="1" ht="72">
      <c r="A61" s="185"/>
      <c r="B61" s="177" t="s">
        <v>620</v>
      </c>
      <c r="C61" s="186" t="s">
        <v>20</v>
      </c>
      <c r="D61" s="164" t="s">
        <v>108</v>
      </c>
      <c r="E61" s="164" t="s">
        <v>23</v>
      </c>
      <c r="F61" s="161" t="s">
        <v>103</v>
      </c>
      <c r="G61" s="162" t="s">
        <v>618</v>
      </c>
      <c r="H61" s="162" t="s">
        <v>108</v>
      </c>
      <c r="I61" s="163" t="s">
        <v>621</v>
      </c>
      <c r="J61" s="164"/>
      <c r="K61" s="204">
        <f t="shared" si="6"/>
        <v>5100</v>
      </c>
      <c r="L61" s="204">
        <f t="shared" si="6"/>
        <v>5100</v>
      </c>
      <c r="M61" s="204">
        <f t="shared" si="6"/>
        <v>5100</v>
      </c>
      <c r="N61" s="236">
        <f t="shared" si="0"/>
        <v>100</v>
      </c>
      <c r="S61" s="238"/>
    </row>
    <row r="62" spans="1:19" s="134" customFormat="1" ht="54">
      <c r="A62" s="185"/>
      <c r="B62" s="171" t="s">
        <v>225</v>
      </c>
      <c r="C62" s="186" t="s">
        <v>20</v>
      </c>
      <c r="D62" s="164" t="s">
        <v>108</v>
      </c>
      <c r="E62" s="164" t="s">
        <v>23</v>
      </c>
      <c r="F62" s="161" t="s">
        <v>103</v>
      </c>
      <c r="G62" s="162" t="s">
        <v>618</v>
      </c>
      <c r="H62" s="162" t="s">
        <v>108</v>
      </c>
      <c r="I62" s="163" t="s">
        <v>621</v>
      </c>
      <c r="J62" s="164" t="s">
        <v>123</v>
      </c>
      <c r="K62" s="204">
        <v>5100</v>
      </c>
      <c r="L62" s="204">
        <v>5100</v>
      </c>
      <c r="M62" s="204">
        <v>5100</v>
      </c>
      <c r="N62" s="236">
        <f t="shared" si="0"/>
        <v>100</v>
      </c>
      <c r="S62" s="238"/>
    </row>
    <row r="63" spans="1:19" s="134" customFormat="1" ht="72">
      <c r="A63" s="185"/>
      <c r="B63" s="165" t="s">
        <v>159</v>
      </c>
      <c r="C63" s="186" t="s">
        <v>20</v>
      </c>
      <c r="D63" s="164" t="s">
        <v>108</v>
      </c>
      <c r="E63" s="164" t="s">
        <v>23</v>
      </c>
      <c r="F63" s="161" t="s">
        <v>160</v>
      </c>
      <c r="G63" s="162" t="s">
        <v>119</v>
      </c>
      <c r="H63" s="162" t="s">
        <v>275</v>
      </c>
      <c r="I63" s="163" t="s">
        <v>276</v>
      </c>
      <c r="J63" s="164"/>
      <c r="K63" s="204">
        <f aca="true" t="shared" si="7" ref="K63:M65">K64</f>
        <v>581900</v>
      </c>
      <c r="L63" s="204">
        <f t="shared" si="7"/>
        <v>581900</v>
      </c>
      <c r="M63" s="204">
        <f t="shared" si="7"/>
        <v>581900</v>
      </c>
      <c r="N63" s="236">
        <f t="shared" si="0"/>
        <v>100</v>
      </c>
      <c r="S63" s="238"/>
    </row>
    <row r="64" spans="1:19" s="134" customFormat="1" ht="36">
      <c r="A64" s="185"/>
      <c r="B64" s="165" t="s">
        <v>251</v>
      </c>
      <c r="C64" s="186" t="s">
        <v>20</v>
      </c>
      <c r="D64" s="164" t="s">
        <v>108</v>
      </c>
      <c r="E64" s="164" t="s">
        <v>23</v>
      </c>
      <c r="F64" s="161" t="s">
        <v>160</v>
      </c>
      <c r="G64" s="162" t="s">
        <v>18</v>
      </c>
      <c r="H64" s="162" t="s">
        <v>275</v>
      </c>
      <c r="I64" s="163" t="s">
        <v>276</v>
      </c>
      <c r="J64" s="164"/>
      <c r="K64" s="204">
        <f t="shared" si="7"/>
        <v>581900</v>
      </c>
      <c r="L64" s="204">
        <f t="shared" si="7"/>
        <v>581900</v>
      </c>
      <c r="M64" s="204">
        <f t="shared" si="7"/>
        <v>581900</v>
      </c>
      <c r="N64" s="236">
        <f t="shared" si="0"/>
        <v>100</v>
      </c>
      <c r="S64" s="238"/>
    </row>
    <row r="65" spans="1:19" s="134" customFormat="1" ht="54">
      <c r="A65" s="185"/>
      <c r="B65" s="165" t="s">
        <v>267</v>
      </c>
      <c r="C65" s="186" t="s">
        <v>20</v>
      </c>
      <c r="D65" s="164" t="s">
        <v>108</v>
      </c>
      <c r="E65" s="164" t="s">
        <v>23</v>
      </c>
      <c r="F65" s="161" t="s">
        <v>160</v>
      </c>
      <c r="G65" s="162" t="s">
        <v>18</v>
      </c>
      <c r="H65" s="162" t="s">
        <v>108</v>
      </c>
      <c r="I65" s="163" t="s">
        <v>276</v>
      </c>
      <c r="J65" s="164"/>
      <c r="K65" s="204">
        <f t="shared" si="7"/>
        <v>581900</v>
      </c>
      <c r="L65" s="204">
        <f t="shared" si="7"/>
        <v>581900</v>
      </c>
      <c r="M65" s="204">
        <f t="shared" si="7"/>
        <v>581900</v>
      </c>
      <c r="N65" s="236">
        <f t="shared" si="0"/>
        <v>100</v>
      </c>
      <c r="S65" s="238"/>
    </row>
    <row r="66" spans="1:19" s="134" customFormat="1" ht="54">
      <c r="A66" s="185"/>
      <c r="B66" s="165" t="s">
        <v>161</v>
      </c>
      <c r="C66" s="186" t="s">
        <v>20</v>
      </c>
      <c r="D66" s="164" t="s">
        <v>108</v>
      </c>
      <c r="E66" s="164" t="s">
        <v>23</v>
      </c>
      <c r="F66" s="161" t="s">
        <v>160</v>
      </c>
      <c r="G66" s="162" t="s">
        <v>18</v>
      </c>
      <c r="H66" s="162" t="s">
        <v>108</v>
      </c>
      <c r="I66" s="163" t="s">
        <v>307</v>
      </c>
      <c r="J66" s="164"/>
      <c r="K66" s="204">
        <f>K67</f>
        <v>581900</v>
      </c>
      <c r="L66" s="204">
        <f>L67</f>
        <v>581900</v>
      </c>
      <c r="M66" s="204">
        <f>M67</f>
        <v>581900</v>
      </c>
      <c r="N66" s="236">
        <f t="shared" si="0"/>
        <v>100</v>
      </c>
      <c r="R66" s="238"/>
      <c r="S66" s="238"/>
    </row>
    <row r="67" spans="1:19" s="134" customFormat="1" ht="54">
      <c r="A67" s="185"/>
      <c r="B67" s="165" t="s">
        <v>131</v>
      </c>
      <c r="C67" s="186" t="s">
        <v>20</v>
      </c>
      <c r="D67" s="164" t="s">
        <v>108</v>
      </c>
      <c r="E67" s="164" t="s">
        <v>23</v>
      </c>
      <c r="F67" s="161" t="s">
        <v>160</v>
      </c>
      <c r="G67" s="162" t="s">
        <v>18</v>
      </c>
      <c r="H67" s="162" t="s">
        <v>108</v>
      </c>
      <c r="I67" s="163" t="s">
        <v>307</v>
      </c>
      <c r="J67" s="164" t="s">
        <v>132</v>
      </c>
      <c r="K67" s="204">
        <v>581900</v>
      </c>
      <c r="L67" s="204">
        <v>581900</v>
      </c>
      <c r="M67" s="204">
        <v>581900</v>
      </c>
      <c r="N67" s="236">
        <f t="shared" si="0"/>
        <v>100</v>
      </c>
      <c r="S67" s="238"/>
    </row>
    <row r="68" spans="1:19" s="134" customFormat="1" ht="54">
      <c r="A68" s="185"/>
      <c r="B68" s="171" t="s">
        <v>156</v>
      </c>
      <c r="C68" s="186" t="s">
        <v>20</v>
      </c>
      <c r="D68" s="164" t="s">
        <v>108</v>
      </c>
      <c r="E68" s="164" t="s">
        <v>23</v>
      </c>
      <c r="F68" s="161" t="s">
        <v>157</v>
      </c>
      <c r="G68" s="162" t="s">
        <v>119</v>
      </c>
      <c r="H68" s="162" t="s">
        <v>275</v>
      </c>
      <c r="I68" s="163" t="s">
        <v>276</v>
      </c>
      <c r="J68" s="164"/>
      <c r="K68" s="204">
        <f>K69</f>
        <v>13295700</v>
      </c>
      <c r="L68" s="204">
        <f>L69</f>
        <v>13295700</v>
      </c>
      <c r="M68" s="204">
        <f>M69</f>
        <v>12710296.35</v>
      </c>
      <c r="N68" s="236">
        <f t="shared" si="0"/>
        <v>95.5970452853178</v>
      </c>
      <c r="S68" s="238"/>
    </row>
    <row r="69" spans="1:19" s="134" customFormat="1" ht="36">
      <c r="A69" s="185"/>
      <c r="B69" s="171" t="s">
        <v>251</v>
      </c>
      <c r="C69" s="186" t="s">
        <v>20</v>
      </c>
      <c r="D69" s="164" t="s">
        <v>108</v>
      </c>
      <c r="E69" s="164" t="s">
        <v>23</v>
      </c>
      <c r="F69" s="161" t="s">
        <v>157</v>
      </c>
      <c r="G69" s="162" t="s">
        <v>18</v>
      </c>
      <c r="H69" s="162" t="s">
        <v>275</v>
      </c>
      <c r="I69" s="163" t="s">
        <v>276</v>
      </c>
      <c r="J69" s="164"/>
      <c r="K69" s="204">
        <f>K79+K75+K84+K87+K70+K90</f>
        <v>13295700</v>
      </c>
      <c r="L69" s="204">
        <f>L79+L75+L84+L87+L70+L90</f>
        <v>13295700</v>
      </c>
      <c r="M69" s="204">
        <f>M79+M75+M84+M87+M70+M90</f>
        <v>12710296.35</v>
      </c>
      <c r="N69" s="236">
        <f t="shared" si="0"/>
        <v>95.5970452853178</v>
      </c>
      <c r="S69" s="238"/>
    </row>
    <row r="70" spans="1:19" s="134" customFormat="1" ht="36">
      <c r="A70" s="185"/>
      <c r="B70" s="165" t="s">
        <v>269</v>
      </c>
      <c r="C70" s="186" t="s">
        <v>20</v>
      </c>
      <c r="D70" s="164" t="s">
        <v>108</v>
      </c>
      <c r="E70" s="164" t="s">
        <v>23</v>
      </c>
      <c r="F70" s="161" t="s">
        <v>157</v>
      </c>
      <c r="G70" s="162" t="s">
        <v>18</v>
      </c>
      <c r="H70" s="162" t="s">
        <v>109</v>
      </c>
      <c r="I70" s="163" t="s">
        <v>276</v>
      </c>
      <c r="J70" s="164"/>
      <c r="K70" s="204">
        <f>K71+K73</f>
        <v>580100</v>
      </c>
      <c r="L70" s="204">
        <f>L71+L73</f>
        <v>580100</v>
      </c>
      <c r="M70" s="204">
        <f>M71+M73</f>
        <v>580028.06</v>
      </c>
      <c r="N70" s="236">
        <f t="shared" si="0"/>
        <v>99.98759868988107</v>
      </c>
      <c r="S70" s="238"/>
    </row>
    <row r="71" spans="1:19" s="134" customFormat="1" ht="18">
      <c r="A71" s="185"/>
      <c r="B71" s="165" t="s">
        <v>517</v>
      </c>
      <c r="C71" s="186" t="s">
        <v>20</v>
      </c>
      <c r="D71" s="164" t="s">
        <v>108</v>
      </c>
      <c r="E71" s="164" t="s">
        <v>23</v>
      </c>
      <c r="F71" s="161" t="s">
        <v>157</v>
      </c>
      <c r="G71" s="162" t="s">
        <v>18</v>
      </c>
      <c r="H71" s="162" t="s">
        <v>109</v>
      </c>
      <c r="I71" s="163" t="s">
        <v>277</v>
      </c>
      <c r="J71" s="164"/>
      <c r="K71" s="204">
        <f>K72</f>
        <v>535800</v>
      </c>
      <c r="L71" s="204">
        <f>L72</f>
        <v>535800</v>
      </c>
      <c r="M71" s="204">
        <f>M72</f>
        <v>535782.06</v>
      </c>
      <c r="N71" s="236">
        <f t="shared" si="0"/>
        <v>99.9966517357223</v>
      </c>
      <c r="R71" s="238"/>
      <c r="S71" s="238"/>
    </row>
    <row r="72" spans="1:19" s="134" customFormat="1" ht="54">
      <c r="A72" s="185"/>
      <c r="B72" s="165" t="s">
        <v>225</v>
      </c>
      <c r="C72" s="186" t="s">
        <v>20</v>
      </c>
      <c r="D72" s="164" t="s">
        <v>108</v>
      </c>
      <c r="E72" s="164" t="s">
        <v>23</v>
      </c>
      <c r="F72" s="161" t="s">
        <v>157</v>
      </c>
      <c r="G72" s="162" t="s">
        <v>18</v>
      </c>
      <c r="H72" s="162" t="s">
        <v>109</v>
      </c>
      <c r="I72" s="163" t="s">
        <v>277</v>
      </c>
      <c r="J72" s="164" t="s">
        <v>123</v>
      </c>
      <c r="K72" s="204">
        <v>535800</v>
      </c>
      <c r="L72" s="204">
        <v>535800</v>
      </c>
      <c r="M72" s="204">
        <v>535782.06</v>
      </c>
      <c r="N72" s="236">
        <f>M72/L72*100</f>
        <v>99.9966517357223</v>
      </c>
      <c r="S72" s="238"/>
    </row>
    <row r="73" spans="1:19" s="134" customFormat="1" ht="18">
      <c r="A73" s="185"/>
      <c r="B73" s="172" t="s">
        <v>391</v>
      </c>
      <c r="C73" s="186" t="s">
        <v>20</v>
      </c>
      <c r="D73" s="164" t="s">
        <v>108</v>
      </c>
      <c r="E73" s="164" t="s">
        <v>23</v>
      </c>
      <c r="F73" s="161" t="s">
        <v>157</v>
      </c>
      <c r="G73" s="162" t="s">
        <v>18</v>
      </c>
      <c r="H73" s="162" t="s">
        <v>109</v>
      </c>
      <c r="I73" s="163" t="s">
        <v>392</v>
      </c>
      <c r="J73" s="164"/>
      <c r="K73" s="204">
        <f>K74</f>
        <v>44300</v>
      </c>
      <c r="L73" s="204">
        <f>L74</f>
        <v>44300</v>
      </c>
      <c r="M73" s="204">
        <f>M74</f>
        <v>44246</v>
      </c>
      <c r="N73" s="236">
        <f t="shared" si="0"/>
        <v>99.87810383747178</v>
      </c>
      <c r="R73" s="238"/>
      <c r="S73" s="238"/>
    </row>
    <row r="74" spans="1:19" s="134" customFormat="1" ht="54">
      <c r="A74" s="185"/>
      <c r="B74" s="165" t="s">
        <v>225</v>
      </c>
      <c r="C74" s="186" t="s">
        <v>20</v>
      </c>
      <c r="D74" s="164" t="s">
        <v>108</v>
      </c>
      <c r="E74" s="164" t="s">
        <v>23</v>
      </c>
      <c r="F74" s="161" t="s">
        <v>157</v>
      </c>
      <c r="G74" s="162" t="s">
        <v>18</v>
      </c>
      <c r="H74" s="162" t="s">
        <v>109</v>
      </c>
      <c r="I74" s="163" t="s">
        <v>392</v>
      </c>
      <c r="J74" s="164" t="s">
        <v>123</v>
      </c>
      <c r="K74" s="204">
        <v>44300</v>
      </c>
      <c r="L74" s="204">
        <v>44300</v>
      </c>
      <c r="M74" s="204">
        <v>44246</v>
      </c>
      <c r="N74" s="236">
        <f t="shared" si="0"/>
        <v>99.87810383747178</v>
      </c>
      <c r="S74" s="238"/>
    </row>
    <row r="75" spans="1:19" s="134" customFormat="1" ht="18">
      <c r="A75" s="185"/>
      <c r="B75" s="165" t="s">
        <v>270</v>
      </c>
      <c r="C75" s="186" t="s">
        <v>20</v>
      </c>
      <c r="D75" s="164" t="s">
        <v>108</v>
      </c>
      <c r="E75" s="164" t="s">
        <v>23</v>
      </c>
      <c r="F75" s="161" t="s">
        <v>157</v>
      </c>
      <c r="G75" s="162" t="s">
        <v>18</v>
      </c>
      <c r="H75" s="162" t="s">
        <v>110</v>
      </c>
      <c r="I75" s="163" t="s">
        <v>276</v>
      </c>
      <c r="J75" s="164"/>
      <c r="K75" s="204">
        <f>K76</f>
        <v>3715600</v>
      </c>
      <c r="L75" s="204">
        <f>L76</f>
        <v>3715600</v>
      </c>
      <c r="M75" s="204">
        <f>M76</f>
        <v>3711002.0300000003</v>
      </c>
      <c r="N75" s="236">
        <f t="shared" si="0"/>
        <v>99.87625228765206</v>
      </c>
      <c r="S75" s="238"/>
    </row>
    <row r="76" spans="1:19" s="134" customFormat="1" ht="54">
      <c r="A76" s="185"/>
      <c r="B76" s="165" t="s">
        <v>377</v>
      </c>
      <c r="C76" s="186" t="s">
        <v>20</v>
      </c>
      <c r="D76" s="164" t="s">
        <v>108</v>
      </c>
      <c r="E76" s="164" t="s">
        <v>23</v>
      </c>
      <c r="F76" s="161" t="s">
        <v>157</v>
      </c>
      <c r="G76" s="162" t="s">
        <v>18</v>
      </c>
      <c r="H76" s="162" t="s">
        <v>110</v>
      </c>
      <c r="I76" s="163" t="s">
        <v>378</v>
      </c>
      <c r="J76" s="164"/>
      <c r="K76" s="204">
        <f>K77+K78</f>
        <v>3715600</v>
      </c>
      <c r="L76" s="204">
        <f>L77+L78</f>
        <v>3715600</v>
      </c>
      <c r="M76" s="204">
        <f>M77+M78</f>
        <v>3711002.0300000003</v>
      </c>
      <c r="N76" s="236">
        <f aca="true" t="shared" si="8" ref="N76:N139">M76/L76*100</f>
        <v>99.87625228765206</v>
      </c>
      <c r="R76" s="238"/>
      <c r="S76" s="238"/>
    </row>
    <row r="77" spans="1:19" s="134" customFormat="1" ht="54">
      <c r="A77" s="185"/>
      <c r="B77" s="165" t="s">
        <v>225</v>
      </c>
      <c r="C77" s="186" t="s">
        <v>20</v>
      </c>
      <c r="D77" s="164" t="s">
        <v>108</v>
      </c>
      <c r="E77" s="164" t="s">
        <v>23</v>
      </c>
      <c r="F77" s="161" t="s">
        <v>157</v>
      </c>
      <c r="G77" s="162" t="s">
        <v>18</v>
      </c>
      <c r="H77" s="162" t="s">
        <v>110</v>
      </c>
      <c r="I77" s="163" t="s">
        <v>378</v>
      </c>
      <c r="J77" s="164" t="s">
        <v>123</v>
      </c>
      <c r="K77" s="204">
        <v>3488600</v>
      </c>
      <c r="L77" s="204">
        <v>3488600</v>
      </c>
      <c r="M77" s="204">
        <v>3484056.43</v>
      </c>
      <c r="N77" s="236">
        <f t="shared" si="8"/>
        <v>99.86975950237918</v>
      </c>
      <c r="S77" s="238"/>
    </row>
    <row r="78" spans="1:19" s="134" customFormat="1" ht="18">
      <c r="A78" s="185"/>
      <c r="B78" s="165" t="s">
        <v>124</v>
      </c>
      <c r="C78" s="186" t="s">
        <v>20</v>
      </c>
      <c r="D78" s="164" t="s">
        <v>108</v>
      </c>
      <c r="E78" s="164" t="s">
        <v>23</v>
      </c>
      <c r="F78" s="161" t="s">
        <v>157</v>
      </c>
      <c r="G78" s="162" t="s">
        <v>18</v>
      </c>
      <c r="H78" s="162" t="s">
        <v>110</v>
      </c>
      <c r="I78" s="163" t="s">
        <v>378</v>
      </c>
      <c r="J78" s="164" t="s">
        <v>125</v>
      </c>
      <c r="K78" s="204">
        <v>227000</v>
      </c>
      <c r="L78" s="204">
        <v>227000</v>
      </c>
      <c r="M78" s="204">
        <v>226945.6</v>
      </c>
      <c r="N78" s="236">
        <f t="shared" si="8"/>
        <v>99.97603524229075</v>
      </c>
      <c r="S78" s="238"/>
    </row>
    <row r="79" spans="1:19" s="134" customFormat="1" ht="18">
      <c r="A79" s="185"/>
      <c r="B79" s="165" t="s">
        <v>271</v>
      </c>
      <c r="C79" s="186" t="s">
        <v>20</v>
      </c>
      <c r="D79" s="164" t="s">
        <v>108</v>
      </c>
      <c r="E79" s="164" t="s">
        <v>23</v>
      </c>
      <c r="F79" s="161" t="s">
        <v>157</v>
      </c>
      <c r="G79" s="162" t="s">
        <v>18</v>
      </c>
      <c r="H79" s="162" t="s">
        <v>98</v>
      </c>
      <c r="I79" s="163" t="s">
        <v>276</v>
      </c>
      <c r="J79" s="164"/>
      <c r="K79" s="204">
        <f>K80+K82</f>
        <v>3233600</v>
      </c>
      <c r="L79" s="204">
        <f>L80+L82</f>
        <v>3233600</v>
      </c>
      <c r="M79" s="204">
        <f>M80+M82</f>
        <v>3230409.04</v>
      </c>
      <c r="N79" s="236">
        <f t="shared" si="8"/>
        <v>99.90131865413161</v>
      </c>
      <c r="R79" s="238"/>
      <c r="S79" s="238"/>
    </row>
    <row r="80" spans="1:19" s="134" customFormat="1" ht="54">
      <c r="A80" s="185"/>
      <c r="B80" s="165" t="s">
        <v>352</v>
      </c>
      <c r="C80" s="186" t="s">
        <v>20</v>
      </c>
      <c r="D80" s="164" t="s">
        <v>108</v>
      </c>
      <c r="E80" s="164" t="s">
        <v>23</v>
      </c>
      <c r="F80" s="161" t="s">
        <v>157</v>
      </c>
      <c r="G80" s="162" t="s">
        <v>18</v>
      </c>
      <c r="H80" s="162" t="s">
        <v>98</v>
      </c>
      <c r="I80" s="163" t="s">
        <v>312</v>
      </c>
      <c r="J80" s="164"/>
      <c r="K80" s="204">
        <f>K81</f>
        <v>1316000</v>
      </c>
      <c r="L80" s="204">
        <f>L81</f>
        <v>1316000</v>
      </c>
      <c r="M80" s="204">
        <f>M81</f>
        <v>1312809.04</v>
      </c>
      <c r="N80" s="236">
        <f t="shared" si="8"/>
        <v>99.75752583586626</v>
      </c>
      <c r="S80" s="238"/>
    </row>
    <row r="81" spans="1:19" s="134" customFormat="1" ht="54">
      <c r="A81" s="185"/>
      <c r="B81" s="172" t="s">
        <v>225</v>
      </c>
      <c r="C81" s="186" t="s">
        <v>20</v>
      </c>
      <c r="D81" s="164" t="s">
        <v>108</v>
      </c>
      <c r="E81" s="164" t="s">
        <v>23</v>
      </c>
      <c r="F81" s="161" t="s">
        <v>157</v>
      </c>
      <c r="G81" s="162" t="s">
        <v>18</v>
      </c>
      <c r="H81" s="162" t="s">
        <v>98</v>
      </c>
      <c r="I81" s="163" t="s">
        <v>312</v>
      </c>
      <c r="J81" s="164" t="s">
        <v>123</v>
      </c>
      <c r="K81" s="204">
        <v>1316000</v>
      </c>
      <c r="L81" s="204">
        <v>1316000</v>
      </c>
      <c r="M81" s="204">
        <v>1312809.04</v>
      </c>
      <c r="N81" s="236">
        <f t="shared" si="8"/>
        <v>99.75752583586626</v>
      </c>
      <c r="R81" s="238"/>
      <c r="S81" s="238"/>
    </row>
    <row r="82" spans="1:19" s="134" customFormat="1" ht="54">
      <c r="A82" s="185"/>
      <c r="B82" s="165" t="s">
        <v>353</v>
      </c>
      <c r="C82" s="186" t="s">
        <v>20</v>
      </c>
      <c r="D82" s="164" t="s">
        <v>108</v>
      </c>
      <c r="E82" s="164" t="s">
        <v>23</v>
      </c>
      <c r="F82" s="161" t="s">
        <v>157</v>
      </c>
      <c r="G82" s="162" t="s">
        <v>18</v>
      </c>
      <c r="H82" s="162" t="s">
        <v>98</v>
      </c>
      <c r="I82" s="163" t="s">
        <v>354</v>
      </c>
      <c r="J82" s="164"/>
      <c r="K82" s="204">
        <f>K83</f>
        <v>1917600</v>
      </c>
      <c r="L82" s="204">
        <f>L83</f>
        <v>1917600</v>
      </c>
      <c r="M82" s="204">
        <f>M83</f>
        <v>1917600</v>
      </c>
      <c r="N82" s="236">
        <f t="shared" si="8"/>
        <v>100</v>
      </c>
      <c r="S82" s="238"/>
    </row>
    <row r="83" spans="1:19" s="134" customFormat="1" ht="54">
      <c r="A83" s="185"/>
      <c r="B83" s="165" t="s">
        <v>225</v>
      </c>
      <c r="C83" s="186" t="s">
        <v>20</v>
      </c>
      <c r="D83" s="164" t="s">
        <v>108</v>
      </c>
      <c r="E83" s="164" t="s">
        <v>23</v>
      </c>
      <c r="F83" s="161" t="s">
        <v>157</v>
      </c>
      <c r="G83" s="162" t="s">
        <v>18</v>
      </c>
      <c r="H83" s="162" t="s">
        <v>98</v>
      </c>
      <c r="I83" s="163" t="s">
        <v>354</v>
      </c>
      <c r="J83" s="164" t="s">
        <v>123</v>
      </c>
      <c r="K83" s="204">
        <v>1917600</v>
      </c>
      <c r="L83" s="204">
        <v>1917600</v>
      </c>
      <c r="M83" s="204">
        <v>1917600</v>
      </c>
      <c r="N83" s="236">
        <f t="shared" si="8"/>
        <v>100</v>
      </c>
      <c r="S83" s="238"/>
    </row>
    <row r="84" spans="1:19" s="134" customFormat="1" ht="36">
      <c r="A84" s="185"/>
      <c r="B84" s="172" t="s">
        <v>518</v>
      </c>
      <c r="C84" s="186" t="s">
        <v>20</v>
      </c>
      <c r="D84" s="164" t="s">
        <v>108</v>
      </c>
      <c r="E84" s="164" t="s">
        <v>23</v>
      </c>
      <c r="F84" s="161" t="s">
        <v>157</v>
      </c>
      <c r="G84" s="162" t="s">
        <v>18</v>
      </c>
      <c r="H84" s="162" t="s">
        <v>428</v>
      </c>
      <c r="I84" s="163" t="s">
        <v>276</v>
      </c>
      <c r="J84" s="164"/>
      <c r="K84" s="204">
        <f aca="true" t="shared" si="9" ref="K84:M85">K85</f>
        <v>73300</v>
      </c>
      <c r="L84" s="204">
        <f t="shared" si="9"/>
        <v>73300</v>
      </c>
      <c r="M84" s="204">
        <f t="shared" si="9"/>
        <v>73275.64</v>
      </c>
      <c r="N84" s="236">
        <f t="shared" si="8"/>
        <v>99.96676671214189</v>
      </c>
      <c r="S84" s="238"/>
    </row>
    <row r="85" spans="1:19" s="134" customFormat="1" ht="36">
      <c r="A85" s="185"/>
      <c r="B85" s="165" t="s">
        <v>247</v>
      </c>
      <c r="C85" s="186" t="s">
        <v>20</v>
      </c>
      <c r="D85" s="164" t="s">
        <v>108</v>
      </c>
      <c r="E85" s="164" t="s">
        <v>23</v>
      </c>
      <c r="F85" s="161" t="s">
        <v>157</v>
      </c>
      <c r="G85" s="162" t="s">
        <v>18</v>
      </c>
      <c r="H85" s="162" t="s">
        <v>428</v>
      </c>
      <c r="I85" s="163" t="s">
        <v>296</v>
      </c>
      <c r="J85" s="164"/>
      <c r="K85" s="204">
        <f t="shared" si="9"/>
        <v>73300</v>
      </c>
      <c r="L85" s="204">
        <f t="shared" si="9"/>
        <v>73300</v>
      </c>
      <c r="M85" s="204">
        <f t="shared" si="9"/>
        <v>73275.64</v>
      </c>
      <c r="N85" s="236">
        <f t="shared" si="8"/>
        <v>99.96676671214189</v>
      </c>
      <c r="S85" s="238"/>
    </row>
    <row r="86" spans="1:19" s="134" customFormat="1" ht="54">
      <c r="A86" s="185"/>
      <c r="B86" s="165" t="s">
        <v>225</v>
      </c>
      <c r="C86" s="186" t="s">
        <v>20</v>
      </c>
      <c r="D86" s="164" t="s">
        <v>108</v>
      </c>
      <c r="E86" s="164" t="s">
        <v>23</v>
      </c>
      <c r="F86" s="161" t="s">
        <v>157</v>
      </c>
      <c r="G86" s="162" t="s">
        <v>18</v>
      </c>
      <c r="H86" s="162" t="s">
        <v>428</v>
      </c>
      <c r="I86" s="163" t="s">
        <v>296</v>
      </c>
      <c r="J86" s="164" t="s">
        <v>123</v>
      </c>
      <c r="K86" s="204">
        <v>73300</v>
      </c>
      <c r="L86" s="204">
        <v>73300</v>
      </c>
      <c r="M86" s="204">
        <v>73275.64</v>
      </c>
      <c r="N86" s="236">
        <f t="shared" si="8"/>
        <v>99.96676671214189</v>
      </c>
      <c r="S86" s="238"/>
    </row>
    <row r="87" spans="1:19" s="134" customFormat="1" ht="36">
      <c r="A87" s="185"/>
      <c r="B87" s="165" t="s">
        <v>519</v>
      </c>
      <c r="C87" s="186" t="s">
        <v>20</v>
      </c>
      <c r="D87" s="164" t="s">
        <v>108</v>
      </c>
      <c r="E87" s="164" t="s">
        <v>23</v>
      </c>
      <c r="F87" s="161" t="s">
        <v>157</v>
      </c>
      <c r="G87" s="162" t="s">
        <v>18</v>
      </c>
      <c r="H87" s="162" t="s">
        <v>157</v>
      </c>
      <c r="I87" s="163" t="s">
        <v>276</v>
      </c>
      <c r="J87" s="164"/>
      <c r="K87" s="204">
        <f aca="true" t="shared" si="10" ref="K87:M88">K88</f>
        <v>154300</v>
      </c>
      <c r="L87" s="204">
        <f t="shared" si="10"/>
        <v>154300</v>
      </c>
      <c r="M87" s="204">
        <f t="shared" si="10"/>
        <v>151016.83</v>
      </c>
      <c r="N87" s="236">
        <f t="shared" si="8"/>
        <v>97.87221646143874</v>
      </c>
      <c r="S87" s="238"/>
    </row>
    <row r="88" spans="1:19" s="134" customFormat="1" ht="18">
      <c r="A88" s="185"/>
      <c r="B88" s="165" t="s">
        <v>520</v>
      </c>
      <c r="C88" s="186" t="s">
        <v>20</v>
      </c>
      <c r="D88" s="164" t="s">
        <v>108</v>
      </c>
      <c r="E88" s="164" t="s">
        <v>23</v>
      </c>
      <c r="F88" s="161" t="s">
        <v>157</v>
      </c>
      <c r="G88" s="162" t="s">
        <v>18</v>
      </c>
      <c r="H88" s="162" t="s">
        <v>157</v>
      </c>
      <c r="I88" s="163" t="s">
        <v>521</v>
      </c>
      <c r="J88" s="164"/>
      <c r="K88" s="204">
        <f t="shared" si="10"/>
        <v>154300</v>
      </c>
      <c r="L88" s="204">
        <f t="shared" si="10"/>
        <v>154300</v>
      </c>
      <c r="M88" s="204">
        <f t="shared" si="10"/>
        <v>151016.83</v>
      </c>
      <c r="N88" s="236">
        <f t="shared" si="8"/>
        <v>97.87221646143874</v>
      </c>
      <c r="R88" s="238"/>
      <c r="S88" s="238"/>
    </row>
    <row r="89" spans="1:19" s="134" customFormat="1" ht="54">
      <c r="A89" s="185"/>
      <c r="B89" s="165" t="s">
        <v>225</v>
      </c>
      <c r="C89" s="186" t="s">
        <v>20</v>
      </c>
      <c r="D89" s="164" t="s">
        <v>108</v>
      </c>
      <c r="E89" s="164" t="s">
        <v>23</v>
      </c>
      <c r="F89" s="161" t="s">
        <v>157</v>
      </c>
      <c r="G89" s="162" t="s">
        <v>18</v>
      </c>
      <c r="H89" s="162" t="s">
        <v>157</v>
      </c>
      <c r="I89" s="163" t="s">
        <v>521</v>
      </c>
      <c r="J89" s="164" t="s">
        <v>123</v>
      </c>
      <c r="K89" s="204">
        <v>154300</v>
      </c>
      <c r="L89" s="204">
        <v>154300</v>
      </c>
      <c r="M89" s="204">
        <v>151016.83</v>
      </c>
      <c r="N89" s="236">
        <f t="shared" si="8"/>
        <v>97.87221646143874</v>
      </c>
      <c r="S89" s="238"/>
    </row>
    <row r="90" spans="1:19" s="134" customFormat="1" ht="36">
      <c r="A90" s="185"/>
      <c r="B90" s="165" t="s">
        <v>355</v>
      </c>
      <c r="C90" s="186" t="s">
        <v>20</v>
      </c>
      <c r="D90" s="164" t="s">
        <v>108</v>
      </c>
      <c r="E90" s="164" t="s">
        <v>23</v>
      </c>
      <c r="F90" s="161" t="s">
        <v>157</v>
      </c>
      <c r="G90" s="162" t="s">
        <v>18</v>
      </c>
      <c r="H90" s="162" t="s">
        <v>429</v>
      </c>
      <c r="I90" s="163" t="s">
        <v>276</v>
      </c>
      <c r="J90" s="164"/>
      <c r="K90" s="204">
        <f>K91</f>
        <v>5538800</v>
      </c>
      <c r="L90" s="204">
        <f>L91</f>
        <v>5538800</v>
      </c>
      <c r="M90" s="204">
        <f>M91</f>
        <v>4964564.75</v>
      </c>
      <c r="N90" s="236">
        <f t="shared" si="8"/>
        <v>89.63249711128765</v>
      </c>
      <c r="R90" s="238"/>
      <c r="S90" s="238"/>
    </row>
    <row r="91" spans="1:19" s="134" customFormat="1" ht="36">
      <c r="A91" s="185"/>
      <c r="B91" s="165" t="s">
        <v>94</v>
      </c>
      <c r="C91" s="186" t="s">
        <v>20</v>
      </c>
      <c r="D91" s="164" t="s">
        <v>108</v>
      </c>
      <c r="E91" s="164" t="s">
        <v>23</v>
      </c>
      <c r="F91" s="161" t="s">
        <v>157</v>
      </c>
      <c r="G91" s="162" t="s">
        <v>18</v>
      </c>
      <c r="H91" s="162" t="s">
        <v>429</v>
      </c>
      <c r="I91" s="163" t="s">
        <v>300</v>
      </c>
      <c r="J91" s="164"/>
      <c r="K91" s="204">
        <f>K92+K93</f>
        <v>5538800</v>
      </c>
      <c r="L91" s="204">
        <f>L92+L93</f>
        <v>5538800</v>
      </c>
      <c r="M91" s="204">
        <f>M92+M93</f>
        <v>4964564.75</v>
      </c>
      <c r="N91" s="236">
        <f t="shared" si="8"/>
        <v>89.63249711128765</v>
      </c>
      <c r="S91" s="238"/>
    </row>
    <row r="92" spans="1:19" s="134" customFormat="1" ht="54">
      <c r="A92" s="185"/>
      <c r="B92" s="188" t="s">
        <v>225</v>
      </c>
      <c r="C92" s="186" t="s">
        <v>20</v>
      </c>
      <c r="D92" s="164" t="s">
        <v>108</v>
      </c>
      <c r="E92" s="164" t="s">
        <v>23</v>
      </c>
      <c r="F92" s="161" t="s">
        <v>157</v>
      </c>
      <c r="G92" s="162" t="s">
        <v>18</v>
      </c>
      <c r="H92" s="162" t="s">
        <v>429</v>
      </c>
      <c r="I92" s="163" t="s">
        <v>300</v>
      </c>
      <c r="J92" s="164" t="s">
        <v>123</v>
      </c>
      <c r="K92" s="204">
        <v>1556800</v>
      </c>
      <c r="L92" s="204">
        <v>1556800</v>
      </c>
      <c r="M92" s="204">
        <v>1417001.3</v>
      </c>
      <c r="N92" s="236">
        <f t="shared" si="8"/>
        <v>91.02012461459404</v>
      </c>
      <c r="R92" s="238"/>
      <c r="S92" s="238"/>
    </row>
    <row r="93" spans="1:19" s="134" customFormat="1" ht="18">
      <c r="A93" s="185"/>
      <c r="B93" s="165" t="s">
        <v>124</v>
      </c>
      <c r="C93" s="186" t="s">
        <v>20</v>
      </c>
      <c r="D93" s="164" t="s">
        <v>108</v>
      </c>
      <c r="E93" s="164" t="s">
        <v>23</v>
      </c>
      <c r="F93" s="161" t="s">
        <v>157</v>
      </c>
      <c r="G93" s="162" t="s">
        <v>18</v>
      </c>
      <c r="H93" s="162" t="s">
        <v>429</v>
      </c>
      <c r="I93" s="163" t="s">
        <v>300</v>
      </c>
      <c r="J93" s="164" t="s">
        <v>125</v>
      </c>
      <c r="K93" s="204">
        <v>3982000</v>
      </c>
      <c r="L93" s="204">
        <v>3982000</v>
      </c>
      <c r="M93" s="204">
        <v>3547563.45</v>
      </c>
      <c r="N93" s="236">
        <f t="shared" si="8"/>
        <v>89.08999121044701</v>
      </c>
      <c r="S93" s="238"/>
    </row>
    <row r="94" spans="1:19" s="134" customFormat="1" ht="36">
      <c r="A94" s="185"/>
      <c r="B94" s="188" t="s">
        <v>412</v>
      </c>
      <c r="C94" s="186" t="s">
        <v>20</v>
      </c>
      <c r="D94" s="164" t="s">
        <v>108</v>
      </c>
      <c r="E94" s="164" t="s">
        <v>23</v>
      </c>
      <c r="F94" s="161" t="s">
        <v>390</v>
      </c>
      <c r="G94" s="162" t="s">
        <v>119</v>
      </c>
      <c r="H94" s="162" t="s">
        <v>275</v>
      </c>
      <c r="I94" s="163" t="s">
        <v>276</v>
      </c>
      <c r="J94" s="164"/>
      <c r="K94" s="204">
        <f aca="true" t="shared" si="11" ref="K94:M96">K95</f>
        <v>11660400</v>
      </c>
      <c r="L94" s="204">
        <f t="shared" si="11"/>
        <v>11660400</v>
      </c>
      <c r="M94" s="204">
        <f t="shared" si="11"/>
        <v>11244600</v>
      </c>
      <c r="N94" s="236">
        <f t="shared" si="8"/>
        <v>96.4340845940105</v>
      </c>
      <c r="R94" s="238"/>
      <c r="S94" s="238"/>
    </row>
    <row r="95" spans="1:19" s="134" customFormat="1" ht="18">
      <c r="A95" s="185"/>
      <c r="B95" s="165" t="s">
        <v>413</v>
      </c>
      <c r="C95" s="186" t="s">
        <v>20</v>
      </c>
      <c r="D95" s="164" t="s">
        <v>108</v>
      </c>
      <c r="E95" s="164" t="s">
        <v>23</v>
      </c>
      <c r="F95" s="161" t="s">
        <v>390</v>
      </c>
      <c r="G95" s="162" t="s">
        <v>18</v>
      </c>
      <c r="H95" s="162" t="s">
        <v>275</v>
      </c>
      <c r="I95" s="163" t="s">
        <v>276</v>
      </c>
      <c r="J95" s="164"/>
      <c r="K95" s="204">
        <f t="shared" si="11"/>
        <v>11660400</v>
      </c>
      <c r="L95" s="204">
        <f t="shared" si="11"/>
        <v>11660400</v>
      </c>
      <c r="M95" s="204">
        <f t="shared" si="11"/>
        <v>11244600</v>
      </c>
      <c r="N95" s="236">
        <f t="shared" si="8"/>
        <v>96.4340845940105</v>
      </c>
      <c r="S95" s="238"/>
    </row>
    <row r="96" spans="1:19" s="134" customFormat="1" ht="36">
      <c r="A96" s="185"/>
      <c r="B96" s="165" t="s">
        <v>426</v>
      </c>
      <c r="C96" s="186" t="s">
        <v>20</v>
      </c>
      <c r="D96" s="164" t="s">
        <v>108</v>
      </c>
      <c r="E96" s="164" t="s">
        <v>23</v>
      </c>
      <c r="F96" s="161" t="s">
        <v>390</v>
      </c>
      <c r="G96" s="162" t="s">
        <v>18</v>
      </c>
      <c r="H96" s="162" t="s">
        <v>275</v>
      </c>
      <c r="I96" s="163" t="s">
        <v>622</v>
      </c>
      <c r="J96" s="164"/>
      <c r="K96" s="204">
        <f t="shared" si="11"/>
        <v>11660400</v>
      </c>
      <c r="L96" s="204">
        <f t="shared" si="11"/>
        <v>11660400</v>
      </c>
      <c r="M96" s="204">
        <f t="shared" si="11"/>
        <v>11244600</v>
      </c>
      <c r="N96" s="236">
        <f t="shared" si="8"/>
        <v>96.4340845940105</v>
      </c>
      <c r="S96" s="238"/>
    </row>
    <row r="97" spans="1:19" s="134" customFormat="1" ht="54">
      <c r="A97" s="185"/>
      <c r="B97" s="165" t="s">
        <v>225</v>
      </c>
      <c r="C97" s="186" t="s">
        <v>20</v>
      </c>
      <c r="D97" s="164" t="s">
        <v>108</v>
      </c>
      <c r="E97" s="164" t="s">
        <v>23</v>
      </c>
      <c r="F97" s="161" t="s">
        <v>390</v>
      </c>
      <c r="G97" s="162" t="s">
        <v>18</v>
      </c>
      <c r="H97" s="162" t="s">
        <v>275</v>
      </c>
      <c r="I97" s="163" t="s">
        <v>622</v>
      </c>
      <c r="J97" s="164" t="s">
        <v>123</v>
      </c>
      <c r="K97" s="204">
        <v>11660400</v>
      </c>
      <c r="L97" s="204">
        <v>11660400</v>
      </c>
      <c r="M97" s="204">
        <v>11244600</v>
      </c>
      <c r="N97" s="236">
        <f t="shared" si="8"/>
        <v>96.4340845940105</v>
      </c>
      <c r="S97" s="238"/>
    </row>
    <row r="98" spans="1:19" s="134" customFormat="1" ht="36">
      <c r="A98" s="185"/>
      <c r="B98" s="165" t="s">
        <v>68</v>
      </c>
      <c r="C98" s="186" t="s">
        <v>20</v>
      </c>
      <c r="D98" s="164" t="s">
        <v>110</v>
      </c>
      <c r="E98" s="164"/>
      <c r="F98" s="161"/>
      <c r="G98" s="162"/>
      <c r="H98" s="162"/>
      <c r="I98" s="163"/>
      <c r="J98" s="164"/>
      <c r="K98" s="204">
        <f>K99+K111</f>
        <v>30700700</v>
      </c>
      <c r="L98" s="204">
        <f>L99+L111</f>
        <v>30700700</v>
      </c>
      <c r="M98" s="204">
        <f>M99+M111</f>
        <v>29901696.97</v>
      </c>
      <c r="N98" s="236">
        <f t="shared" si="8"/>
        <v>97.39744360877765</v>
      </c>
      <c r="S98" s="238"/>
    </row>
    <row r="99" spans="1:19" s="134" customFormat="1" ht="72">
      <c r="A99" s="185"/>
      <c r="B99" s="165" t="s">
        <v>522</v>
      </c>
      <c r="C99" s="186" t="s">
        <v>20</v>
      </c>
      <c r="D99" s="164" t="s">
        <v>110</v>
      </c>
      <c r="E99" s="164" t="s">
        <v>103</v>
      </c>
      <c r="F99" s="161"/>
      <c r="G99" s="162"/>
      <c r="H99" s="162"/>
      <c r="I99" s="163"/>
      <c r="J99" s="164"/>
      <c r="K99" s="204">
        <f aca="true" t="shared" si="12" ref="K99:M101">K100</f>
        <v>11875200</v>
      </c>
      <c r="L99" s="204">
        <f t="shared" si="12"/>
        <v>11875200</v>
      </c>
      <c r="M99" s="204">
        <f t="shared" si="12"/>
        <v>11576740</v>
      </c>
      <c r="N99" s="236">
        <f t="shared" si="8"/>
        <v>97.48669496092698</v>
      </c>
      <c r="R99" s="238"/>
      <c r="S99" s="238"/>
    </row>
    <row r="100" spans="1:19" s="134" customFormat="1" ht="54">
      <c r="A100" s="185"/>
      <c r="B100" s="165" t="s">
        <v>162</v>
      </c>
      <c r="C100" s="186" t="s">
        <v>20</v>
      </c>
      <c r="D100" s="164" t="s">
        <v>110</v>
      </c>
      <c r="E100" s="164" t="s">
        <v>103</v>
      </c>
      <c r="F100" s="161" t="s">
        <v>104</v>
      </c>
      <c r="G100" s="162" t="s">
        <v>119</v>
      </c>
      <c r="H100" s="162" t="s">
        <v>275</v>
      </c>
      <c r="I100" s="163" t="s">
        <v>276</v>
      </c>
      <c r="J100" s="164"/>
      <c r="K100" s="204">
        <f t="shared" si="12"/>
        <v>11875200</v>
      </c>
      <c r="L100" s="204">
        <f t="shared" si="12"/>
        <v>11875200</v>
      </c>
      <c r="M100" s="204">
        <f t="shared" si="12"/>
        <v>11576740</v>
      </c>
      <c r="N100" s="236">
        <f t="shared" si="8"/>
        <v>97.48669496092698</v>
      </c>
      <c r="S100" s="238"/>
    </row>
    <row r="101" spans="1:19" s="134" customFormat="1" ht="54">
      <c r="A101" s="185"/>
      <c r="B101" s="165" t="s">
        <v>163</v>
      </c>
      <c r="C101" s="186" t="s">
        <v>20</v>
      </c>
      <c r="D101" s="164" t="s">
        <v>110</v>
      </c>
      <c r="E101" s="164" t="s">
        <v>103</v>
      </c>
      <c r="F101" s="161" t="s">
        <v>104</v>
      </c>
      <c r="G101" s="162" t="s">
        <v>18</v>
      </c>
      <c r="H101" s="162" t="s">
        <v>275</v>
      </c>
      <c r="I101" s="163" t="s">
        <v>276</v>
      </c>
      <c r="J101" s="164"/>
      <c r="K101" s="204">
        <f t="shared" si="12"/>
        <v>11875200</v>
      </c>
      <c r="L101" s="204">
        <f t="shared" si="12"/>
        <v>11875200</v>
      </c>
      <c r="M101" s="204">
        <f t="shared" si="12"/>
        <v>11576740</v>
      </c>
      <c r="N101" s="236">
        <f t="shared" si="8"/>
        <v>97.48669496092698</v>
      </c>
      <c r="S101" s="238"/>
    </row>
    <row r="102" spans="1:19" s="134" customFormat="1" ht="72">
      <c r="A102" s="185"/>
      <c r="B102" s="172" t="s">
        <v>243</v>
      </c>
      <c r="C102" s="186" t="s">
        <v>20</v>
      </c>
      <c r="D102" s="164" t="s">
        <v>110</v>
      </c>
      <c r="E102" s="164" t="s">
        <v>103</v>
      </c>
      <c r="F102" s="161" t="s">
        <v>104</v>
      </c>
      <c r="G102" s="162" t="s">
        <v>18</v>
      </c>
      <c r="H102" s="162" t="s">
        <v>108</v>
      </c>
      <c r="I102" s="163" t="s">
        <v>276</v>
      </c>
      <c r="J102" s="164"/>
      <c r="K102" s="204">
        <f>K103+K105+K107+K110</f>
        <v>11875200</v>
      </c>
      <c r="L102" s="204">
        <f>L103+L105+L107+L110</f>
        <v>11875200</v>
      </c>
      <c r="M102" s="204">
        <f>M103+M105+M107+M110</f>
        <v>11576740</v>
      </c>
      <c r="N102" s="236">
        <f t="shared" si="8"/>
        <v>97.48669496092698</v>
      </c>
      <c r="R102" s="238"/>
      <c r="S102" s="238"/>
    </row>
    <row r="103" spans="1:19" s="134" customFormat="1" ht="36">
      <c r="A103" s="185"/>
      <c r="B103" s="165" t="s">
        <v>382</v>
      </c>
      <c r="C103" s="186" t="s">
        <v>20</v>
      </c>
      <c r="D103" s="164" t="s">
        <v>110</v>
      </c>
      <c r="E103" s="164" t="s">
        <v>103</v>
      </c>
      <c r="F103" s="161" t="s">
        <v>104</v>
      </c>
      <c r="G103" s="162" t="s">
        <v>18</v>
      </c>
      <c r="H103" s="162" t="s">
        <v>108</v>
      </c>
      <c r="I103" s="163" t="s">
        <v>292</v>
      </c>
      <c r="J103" s="164"/>
      <c r="K103" s="204">
        <f>K104</f>
        <v>298400</v>
      </c>
      <c r="L103" s="204">
        <f>L104</f>
        <v>298400</v>
      </c>
      <c r="M103" s="204">
        <f>M104</f>
        <v>0</v>
      </c>
      <c r="N103" s="236">
        <f t="shared" si="8"/>
        <v>0</v>
      </c>
      <c r="S103" s="238"/>
    </row>
    <row r="104" spans="1:19" s="134" customFormat="1" ht="54">
      <c r="A104" s="185"/>
      <c r="B104" s="172" t="s">
        <v>225</v>
      </c>
      <c r="C104" s="186" t="s">
        <v>20</v>
      </c>
      <c r="D104" s="164" t="s">
        <v>110</v>
      </c>
      <c r="E104" s="164" t="s">
        <v>103</v>
      </c>
      <c r="F104" s="161" t="s">
        <v>104</v>
      </c>
      <c r="G104" s="162" t="s">
        <v>18</v>
      </c>
      <c r="H104" s="162" t="s">
        <v>108</v>
      </c>
      <c r="I104" s="163" t="s">
        <v>292</v>
      </c>
      <c r="J104" s="164" t="s">
        <v>123</v>
      </c>
      <c r="K104" s="204">
        <v>298400</v>
      </c>
      <c r="L104" s="204">
        <v>298400</v>
      </c>
      <c r="M104" s="204">
        <v>0</v>
      </c>
      <c r="N104" s="236">
        <f t="shared" si="8"/>
        <v>0</v>
      </c>
      <c r="S104" s="238"/>
    </row>
    <row r="105" spans="1:19" s="134" customFormat="1" ht="54">
      <c r="A105" s="185"/>
      <c r="B105" s="172" t="s">
        <v>164</v>
      </c>
      <c r="C105" s="186" t="s">
        <v>20</v>
      </c>
      <c r="D105" s="164" t="s">
        <v>110</v>
      </c>
      <c r="E105" s="164" t="s">
        <v>103</v>
      </c>
      <c r="F105" s="161" t="s">
        <v>104</v>
      </c>
      <c r="G105" s="162" t="s">
        <v>18</v>
      </c>
      <c r="H105" s="162" t="s">
        <v>108</v>
      </c>
      <c r="I105" s="163" t="s">
        <v>293</v>
      </c>
      <c r="J105" s="164"/>
      <c r="K105" s="204">
        <f>K106</f>
        <v>223900</v>
      </c>
      <c r="L105" s="204">
        <f>L106</f>
        <v>223900</v>
      </c>
      <c r="M105" s="204">
        <f>M106</f>
        <v>223840</v>
      </c>
      <c r="N105" s="236">
        <f t="shared" si="8"/>
        <v>99.97320232246538</v>
      </c>
      <c r="R105" s="238"/>
      <c r="S105" s="238"/>
    </row>
    <row r="106" spans="1:19" s="134" customFormat="1" ht="54">
      <c r="A106" s="185"/>
      <c r="B106" s="177" t="s">
        <v>225</v>
      </c>
      <c r="C106" s="186" t="s">
        <v>20</v>
      </c>
      <c r="D106" s="164" t="s">
        <v>110</v>
      </c>
      <c r="E106" s="164" t="s">
        <v>103</v>
      </c>
      <c r="F106" s="161" t="s">
        <v>104</v>
      </c>
      <c r="G106" s="162" t="s">
        <v>18</v>
      </c>
      <c r="H106" s="162" t="s">
        <v>108</v>
      </c>
      <c r="I106" s="163" t="s">
        <v>293</v>
      </c>
      <c r="J106" s="164" t="s">
        <v>123</v>
      </c>
      <c r="K106" s="204">
        <v>223900</v>
      </c>
      <c r="L106" s="204">
        <v>223900</v>
      </c>
      <c r="M106" s="204">
        <v>223840</v>
      </c>
      <c r="N106" s="236">
        <f t="shared" si="8"/>
        <v>99.97320232246538</v>
      </c>
      <c r="S106" s="238"/>
    </row>
    <row r="107" spans="1:19" s="134" customFormat="1" ht="90">
      <c r="A107" s="185"/>
      <c r="B107" s="165" t="s">
        <v>244</v>
      </c>
      <c r="C107" s="186" t="s">
        <v>20</v>
      </c>
      <c r="D107" s="164" t="s">
        <v>110</v>
      </c>
      <c r="E107" s="164" t="s">
        <v>103</v>
      </c>
      <c r="F107" s="161" t="s">
        <v>104</v>
      </c>
      <c r="G107" s="162" t="s">
        <v>18</v>
      </c>
      <c r="H107" s="162" t="s">
        <v>108</v>
      </c>
      <c r="I107" s="163" t="s">
        <v>294</v>
      </c>
      <c r="J107" s="164"/>
      <c r="K107" s="204">
        <f>K108</f>
        <v>11340500</v>
      </c>
      <c r="L107" s="204">
        <f>L108</f>
        <v>11340500</v>
      </c>
      <c r="M107" s="204">
        <f>M108</f>
        <v>11340500</v>
      </c>
      <c r="N107" s="236">
        <f t="shared" si="8"/>
        <v>100</v>
      </c>
      <c r="S107" s="238"/>
    </row>
    <row r="108" spans="1:19" s="134" customFormat="1" ht="18">
      <c r="A108" s="185"/>
      <c r="B108" s="172" t="s">
        <v>133</v>
      </c>
      <c r="C108" s="186" t="s">
        <v>20</v>
      </c>
      <c r="D108" s="164" t="s">
        <v>110</v>
      </c>
      <c r="E108" s="164" t="s">
        <v>103</v>
      </c>
      <c r="F108" s="161" t="s">
        <v>104</v>
      </c>
      <c r="G108" s="162" t="s">
        <v>18</v>
      </c>
      <c r="H108" s="162" t="s">
        <v>108</v>
      </c>
      <c r="I108" s="163" t="s">
        <v>294</v>
      </c>
      <c r="J108" s="164" t="s">
        <v>134</v>
      </c>
      <c r="K108" s="204">
        <v>11340500</v>
      </c>
      <c r="L108" s="204">
        <v>11340500</v>
      </c>
      <c r="M108" s="204">
        <v>11340500</v>
      </c>
      <c r="N108" s="236">
        <f t="shared" si="8"/>
        <v>100</v>
      </c>
      <c r="S108" s="238"/>
    </row>
    <row r="109" spans="1:19" s="134" customFormat="1" ht="126">
      <c r="A109" s="185"/>
      <c r="B109" s="172" t="s">
        <v>245</v>
      </c>
      <c r="C109" s="186" t="s">
        <v>20</v>
      </c>
      <c r="D109" s="164" t="s">
        <v>110</v>
      </c>
      <c r="E109" s="164" t="s">
        <v>103</v>
      </c>
      <c r="F109" s="161" t="s">
        <v>104</v>
      </c>
      <c r="G109" s="162" t="s">
        <v>18</v>
      </c>
      <c r="H109" s="162" t="s">
        <v>108</v>
      </c>
      <c r="I109" s="163" t="s">
        <v>295</v>
      </c>
      <c r="J109" s="164"/>
      <c r="K109" s="204">
        <f>K110</f>
        <v>12400</v>
      </c>
      <c r="L109" s="204">
        <f>L110</f>
        <v>12400</v>
      </c>
      <c r="M109" s="204">
        <f>M110</f>
        <v>12400</v>
      </c>
      <c r="N109" s="236">
        <f t="shared" si="8"/>
        <v>100</v>
      </c>
      <c r="S109" s="238"/>
    </row>
    <row r="110" spans="1:19" s="134" customFormat="1" ht="18">
      <c r="A110" s="185"/>
      <c r="B110" s="177" t="s">
        <v>133</v>
      </c>
      <c r="C110" s="186" t="s">
        <v>20</v>
      </c>
      <c r="D110" s="164" t="s">
        <v>110</v>
      </c>
      <c r="E110" s="164" t="s">
        <v>103</v>
      </c>
      <c r="F110" s="161" t="s">
        <v>104</v>
      </c>
      <c r="G110" s="162" t="s">
        <v>18</v>
      </c>
      <c r="H110" s="162" t="s">
        <v>108</v>
      </c>
      <c r="I110" s="163" t="s">
        <v>295</v>
      </c>
      <c r="J110" s="164" t="s">
        <v>134</v>
      </c>
      <c r="K110" s="204">
        <v>12400</v>
      </c>
      <c r="L110" s="204">
        <v>12400</v>
      </c>
      <c r="M110" s="204">
        <v>12400</v>
      </c>
      <c r="N110" s="236">
        <f t="shared" si="8"/>
        <v>100</v>
      </c>
      <c r="S110" s="238"/>
    </row>
    <row r="111" spans="1:19" s="134" customFormat="1" ht="54">
      <c r="A111" s="185"/>
      <c r="B111" s="177" t="s">
        <v>90</v>
      </c>
      <c r="C111" s="186" t="s">
        <v>20</v>
      </c>
      <c r="D111" s="164" t="s">
        <v>110</v>
      </c>
      <c r="E111" s="164" t="s">
        <v>80</v>
      </c>
      <c r="F111" s="161"/>
      <c r="G111" s="162"/>
      <c r="H111" s="162"/>
      <c r="I111" s="163"/>
      <c r="J111" s="164"/>
      <c r="K111" s="204">
        <f>K112</f>
        <v>18825500</v>
      </c>
      <c r="L111" s="204">
        <f>L112</f>
        <v>18825500</v>
      </c>
      <c r="M111" s="204">
        <f>M112</f>
        <v>18324956.97</v>
      </c>
      <c r="N111" s="236">
        <f t="shared" si="8"/>
        <v>97.34114350216461</v>
      </c>
      <c r="R111" s="238"/>
      <c r="S111" s="238"/>
    </row>
    <row r="112" spans="1:19" s="134" customFormat="1" ht="54">
      <c r="A112" s="185"/>
      <c r="B112" s="165" t="s">
        <v>162</v>
      </c>
      <c r="C112" s="186" t="s">
        <v>20</v>
      </c>
      <c r="D112" s="164" t="s">
        <v>110</v>
      </c>
      <c r="E112" s="164" t="s">
        <v>80</v>
      </c>
      <c r="F112" s="161" t="s">
        <v>104</v>
      </c>
      <c r="G112" s="162" t="s">
        <v>119</v>
      </c>
      <c r="H112" s="162" t="s">
        <v>275</v>
      </c>
      <c r="I112" s="163" t="s">
        <v>276</v>
      </c>
      <c r="J112" s="164"/>
      <c r="K112" s="204">
        <f>K113+K122</f>
        <v>18825500</v>
      </c>
      <c r="L112" s="204">
        <f>L113+L122</f>
        <v>18825500</v>
      </c>
      <c r="M112" s="204">
        <f>M113+M122</f>
        <v>18324956.97</v>
      </c>
      <c r="N112" s="236">
        <f t="shared" si="8"/>
        <v>97.34114350216461</v>
      </c>
      <c r="S112" s="238"/>
    </row>
    <row r="113" spans="1:19" s="134" customFormat="1" ht="36">
      <c r="A113" s="185"/>
      <c r="B113" s="172" t="s">
        <v>185</v>
      </c>
      <c r="C113" s="186" t="s">
        <v>20</v>
      </c>
      <c r="D113" s="164" t="s">
        <v>110</v>
      </c>
      <c r="E113" s="164" t="s">
        <v>80</v>
      </c>
      <c r="F113" s="161" t="s">
        <v>104</v>
      </c>
      <c r="G113" s="162" t="s">
        <v>24</v>
      </c>
      <c r="H113" s="162" t="s">
        <v>275</v>
      </c>
      <c r="I113" s="163" t="s">
        <v>276</v>
      </c>
      <c r="J113" s="164"/>
      <c r="K113" s="204">
        <f>K119+K114</f>
        <v>1766000</v>
      </c>
      <c r="L113" s="204">
        <f>L119+L114</f>
        <v>1766000</v>
      </c>
      <c r="M113" s="204">
        <f>M119+M114</f>
        <v>1695466.91</v>
      </c>
      <c r="N113" s="236">
        <f t="shared" si="8"/>
        <v>96.00605379388448</v>
      </c>
      <c r="R113" s="238"/>
      <c r="S113" s="238"/>
    </row>
    <row r="114" spans="1:19" s="134" customFormat="1" ht="36">
      <c r="A114" s="185"/>
      <c r="B114" s="177" t="s">
        <v>246</v>
      </c>
      <c r="C114" s="186" t="s">
        <v>20</v>
      </c>
      <c r="D114" s="164" t="s">
        <v>110</v>
      </c>
      <c r="E114" s="164" t="s">
        <v>80</v>
      </c>
      <c r="F114" s="161" t="s">
        <v>104</v>
      </c>
      <c r="G114" s="162" t="s">
        <v>24</v>
      </c>
      <c r="H114" s="162" t="s">
        <v>108</v>
      </c>
      <c r="I114" s="163" t="s">
        <v>276</v>
      </c>
      <c r="J114" s="164"/>
      <c r="K114" s="204">
        <f>K117+K115</f>
        <v>1376700</v>
      </c>
      <c r="L114" s="204">
        <f>L117+L115</f>
        <v>1376700</v>
      </c>
      <c r="M114" s="204">
        <f>M117+M115</f>
        <v>1306195.5</v>
      </c>
      <c r="N114" s="236">
        <f t="shared" si="8"/>
        <v>94.87873174983656</v>
      </c>
      <c r="S114" s="238"/>
    </row>
    <row r="115" spans="1:19" s="134" customFormat="1" ht="36">
      <c r="A115" s="185"/>
      <c r="B115" s="177" t="s">
        <v>247</v>
      </c>
      <c r="C115" s="186" t="s">
        <v>20</v>
      </c>
      <c r="D115" s="164" t="s">
        <v>110</v>
      </c>
      <c r="E115" s="164" t="s">
        <v>80</v>
      </c>
      <c r="F115" s="161" t="s">
        <v>104</v>
      </c>
      <c r="G115" s="162" t="s">
        <v>24</v>
      </c>
      <c r="H115" s="162" t="s">
        <v>108</v>
      </c>
      <c r="I115" s="163" t="s">
        <v>296</v>
      </c>
      <c r="J115" s="164"/>
      <c r="K115" s="204">
        <f>K116</f>
        <v>1254600</v>
      </c>
      <c r="L115" s="204">
        <f>L116</f>
        <v>1254600</v>
      </c>
      <c r="M115" s="204">
        <f>M116</f>
        <v>1184095.5</v>
      </c>
      <c r="N115" s="236">
        <f t="shared" si="8"/>
        <v>94.38032042085128</v>
      </c>
      <c r="S115" s="238"/>
    </row>
    <row r="116" spans="1:19" s="134" customFormat="1" ht="54">
      <c r="A116" s="185"/>
      <c r="B116" s="165" t="s">
        <v>225</v>
      </c>
      <c r="C116" s="186" t="s">
        <v>20</v>
      </c>
      <c r="D116" s="164" t="s">
        <v>110</v>
      </c>
      <c r="E116" s="164" t="s">
        <v>80</v>
      </c>
      <c r="F116" s="161" t="s">
        <v>104</v>
      </c>
      <c r="G116" s="162" t="s">
        <v>24</v>
      </c>
      <c r="H116" s="162" t="s">
        <v>108</v>
      </c>
      <c r="I116" s="163" t="s">
        <v>296</v>
      </c>
      <c r="J116" s="164" t="s">
        <v>123</v>
      </c>
      <c r="K116" s="204">
        <v>1254600</v>
      </c>
      <c r="L116" s="204">
        <v>1254600</v>
      </c>
      <c r="M116" s="204">
        <v>1184095.5</v>
      </c>
      <c r="N116" s="236">
        <f t="shared" si="8"/>
        <v>94.38032042085128</v>
      </c>
      <c r="R116" s="238"/>
      <c r="S116" s="238"/>
    </row>
    <row r="117" spans="1:19" s="134" customFormat="1" ht="108">
      <c r="A117" s="185"/>
      <c r="B117" s="165" t="s">
        <v>248</v>
      </c>
      <c r="C117" s="186" t="s">
        <v>20</v>
      </c>
      <c r="D117" s="164" t="s">
        <v>110</v>
      </c>
      <c r="E117" s="164" t="s">
        <v>80</v>
      </c>
      <c r="F117" s="161" t="s">
        <v>104</v>
      </c>
      <c r="G117" s="162" t="s">
        <v>24</v>
      </c>
      <c r="H117" s="162" t="s">
        <v>108</v>
      </c>
      <c r="I117" s="163" t="s">
        <v>297</v>
      </c>
      <c r="J117" s="164"/>
      <c r="K117" s="204">
        <f>K118</f>
        <v>122100</v>
      </c>
      <c r="L117" s="204">
        <f>L118</f>
        <v>122100</v>
      </c>
      <c r="M117" s="204">
        <f>M118</f>
        <v>122100</v>
      </c>
      <c r="N117" s="236">
        <f t="shared" si="8"/>
        <v>100</v>
      </c>
      <c r="S117" s="238"/>
    </row>
    <row r="118" spans="1:19" s="134" customFormat="1" ht="18">
      <c r="A118" s="185"/>
      <c r="B118" s="165" t="s">
        <v>133</v>
      </c>
      <c r="C118" s="186" t="s">
        <v>20</v>
      </c>
      <c r="D118" s="164" t="s">
        <v>110</v>
      </c>
      <c r="E118" s="164" t="s">
        <v>80</v>
      </c>
      <c r="F118" s="161" t="s">
        <v>104</v>
      </c>
      <c r="G118" s="162" t="s">
        <v>24</v>
      </c>
      <c r="H118" s="162" t="s">
        <v>108</v>
      </c>
      <c r="I118" s="163" t="s">
        <v>297</v>
      </c>
      <c r="J118" s="164" t="s">
        <v>134</v>
      </c>
      <c r="K118" s="204">
        <v>122100</v>
      </c>
      <c r="L118" s="204">
        <v>122100</v>
      </c>
      <c r="M118" s="204">
        <v>122100</v>
      </c>
      <c r="N118" s="236">
        <f t="shared" si="8"/>
        <v>100</v>
      </c>
      <c r="S118" s="238"/>
    </row>
    <row r="119" spans="1:19" s="134" customFormat="1" ht="54">
      <c r="A119" s="185"/>
      <c r="B119" s="172" t="s">
        <v>249</v>
      </c>
      <c r="C119" s="186" t="s">
        <v>20</v>
      </c>
      <c r="D119" s="164" t="s">
        <v>110</v>
      </c>
      <c r="E119" s="164" t="s">
        <v>80</v>
      </c>
      <c r="F119" s="161" t="s">
        <v>104</v>
      </c>
      <c r="G119" s="162" t="s">
        <v>24</v>
      </c>
      <c r="H119" s="162" t="s">
        <v>109</v>
      </c>
      <c r="I119" s="163" t="s">
        <v>276</v>
      </c>
      <c r="J119" s="164"/>
      <c r="K119" s="204">
        <f aca="true" t="shared" si="13" ref="K119:M120">K120</f>
        <v>389300</v>
      </c>
      <c r="L119" s="204">
        <f t="shared" si="13"/>
        <v>389300</v>
      </c>
      <c r="M119" s="204">
        <f t="shared" si="13"/>
        <v>389271.41</v>
      </c>
      <c r="N119" s="236">
        <f t="shared" si="8"/>
        <v>99.99265604931928</v>
      </c>
      <c r="S119" s="238"/>
    </row>
    <row r="120" spans="1:19" s="134" customFormat="1" ht="36">
      <c r="A120" s="185"/>
      <c r="B120" s="189" t="s">
        <v>247</v>
      </c>
      <c r="C120" s="186" t="s">
        <v>20</v>
      </c>
      <c r="D120" s="164" t="s">
        <v>110</v>
      </c>
      <c r="E120" s="164" t="s">
        <v>80</v>
      </c>
      <c r="F120" s="161" t="s">
        <v>104</v>
      </c>
      <c r="G120" s="162" t="s">
        <v>24</v>
      </c>
      <c r="H120" s="162" t="s">
        <v>109</v>
      </c>
      <c r="I120" s="163" t="s">
        <v>296</v>
      </c>
      <c r="J120" s="164"/>
      <c r="K120" s="204">
        <f t="shared" si="13"/>
        <v>389300</v>
      </c>
      <c r="L120" s="204">
        <f t="shared" si="13"/>
        <v>389300</v>
      </c>
      <c r="M120" s="204">
        <f t="shared" si="13"/>
        <v>389271.41</v>
      </c>
      <c r="N120" s="236">
        <f t="shared" si="8"/>
        <v>99.99265604931928</v>
      </c>
      <c r="R120" s="238"/>
      <c r="S120" s="238"/>
    </row>
    <row r="121" spans="1:19" s="134" customFormat="1" ht="54">
      <c r="A121" s="185"/>
      <c r="B121" s="158" t="s">
        <v>225</v>
      </c>
      <c r="C121" s="186" t="s">
        <v>20</v>
      </c>
      <c r="D121" s="164" t="s">
        <v>110</v>
      </c>
      <c r="E121" s="164" t="s">
        <v>80</v>
      </c>
      <c r="F121" s="161" t="s">
        <v>104</v>
      </c>
      <c r="G121" s="162" t="s">
        <v>24</v>
      </c>
      <c r="H121" s="162" t="s">
        <v>109</v>
      </c>
      <c r="I121" s="163" t="s">
        <v>296</v>
      </c>
      <c r="J121" s="164" t="s">
        <v>123</v>
      </c>
      <c r="K121" s="204">
        <v>389300</v>
      </c>
      <c r="L121" s="204">
        <v>389300</v>
      </c>
      <c r="M121" s="243">
        <v>389271.41</v>
      </c>
      <c r="N121" s="236">
        <f t="shared" si="8"/>
        <v>99.99265604931928</v>
      </c>
      <c r="R121" s="238"/>
      <c r="S121" s="238"/>
    </row>
    <row r="122" spans="1:19" s="134" customFormat="1" ht="72">
      <c r="A122" s="185"/>
      <c r="B122" s="263" t="s">
        <v>350</v>
      </c>
      <c r="C122" s="186" t="s">
        <v>20</v>
      </c>
      <c r="D122" s="164" t="s">
        <v>110</v>
      </c>
      <c r="E122" s="164" t="s">
        <v>80</v>
      </c>
      <c r="F122" s="161" t="s">
        <v>104</v>
      </c>
      <c r="G122" s="162" t="s">
        <v>128</v>
      </c>
      <c r="H122" s="162" t="s">
        <v>275</v>
      </c>
      <c r="I122" s="163" t="s">
        <v>276</v>
      </c>
      <c r="J122" s="164"/>
      <c r="K122" s="204">
        <f>K123+K129</f>
        <v>17059500</v>
      </c>
      <c r="L122" s="204">
        <f>L123+L129</f>
        <v>17059500</v>
      </c>
      <c r="M122" s="204">
        <f>M123+M129</f>
        <v>16629490.059999999</v>
      </c>
      <c r="N122" s="236">
        <f t="shared" si="8"/>
        <v>97.4793520325918</v>
      </c>
      <c r="R122" s="238"/>
      <c r="S122" s="238"/>
    </row>
    <row r="123" spans="1:19" s="134" customFormat="1" ht="72">
      <c r="A123" s="185"/>
      <c r="B123" s="264" t="s">
        <v>250</v>
      </c>
      <c r="C123" s="186" t="s">
        <v>20</v>
      </c>
      <c r="D123" s="164" t="s">
        <v>110</v>
      </c>
      <c r="E123" s="164" t="s">
        <v>80</v>
      </c>
      <c r="F123" s="161" t="s">
        <v>104</v>
      </c>
      <c r="G123" s="162" t="s">
        <v>128</v>
      </c>
      <c r="H123" s="162" t="s">
        <v>108</v>
      </c>
      <c r="I123" s="163" t="s">
        <v>276</v>
      </c>
      <c r="J123" s="164"/>
      <c r="K123" s="204">
        <f>K124</f>
        <v>16220900</v>
      </c>
      <c r="L123" s="204">
        <f>L124</f>
        <v>16220900</v>
      </c>
      <c r="M123" s="204">
        <f>M124</f>
        <v>15962999.059999999</v>
      </c>
      <c r="N123" s="236">
        <f t="shared" si="8"/>
        <v>98.41007009475429</v>
      </c>
      <c r="S123" s="238"/>
    </row>
    <row r="124" spans="1:19" s="134" customFormat="1" ht="36">
      <c r="A124" s="185"/>
      <c r="B124" s="265" t="s">
        <v>523</v>
      </c>
      <c r="C124" s="186" t="s">
        <v>20</v>
      </c>
      <c r="D124" s="164" t="s">
        <v>110</v>
      </c>
      <c r="E124" s="164" t="s">
        <v>80</v>
      </c>
      <c r="F124" s="161" t="s">
        <v>104</v>
      </c>
      <c r="G124" s="162" t="s">
        <v>128</v>
      </c>
      <c r="H124" s="162" t="s">
        <v>108</v>
      </c>
      <c r="I124" s="163" t="s">
        <v>278</v>
      </c>
      <c r="J124" s="164"/>
      <c r="K124" s="204">
        <f>K125+K126+K128+K127</f>
        <v>16220900</v>
      </c>
      <c r="L124" s="204">
        <f>L125+L126+L128+L127</f>
        <v>16220900</v>
      </c>
      <c r="M124" s="204">
        <f>M125+M126+M128+M127</f>
        <v>15962999.059999999</v>
      </c>
      <c r="N124" s="236">
        <f t="shared" si="8"/>
        <v>98.41007009475429</v>
      </c>
      <c r="S124" s="238"/>
    </row>
    <row r="125" spans="1:19" s="134" customFormat="1" ht="108">
      <c r="A125" s="185"/>
      <c r="B125" s="158" t="s">
        <v>121</v>
      </c>
      <c r="C125" s="186" t="s">
        <v>20</v>
      </c>
      <c r="D125" s="164" t="s">
        <v>110</v>
      </c>
      <c r="E125" s="164" t="s">
        <v>80</v>
      </c>
      <c r="F125" s="161" t="s">
        <v>104</v>
      </c>
      <c r="G125" s="162" t="s">
        <v>128</v>
      </c>
      <c r="H125" s="162" t="s">
        <v>108</v>
      </c>
      <c r="I125" s="163" t="s">
        <v>278</v>
      </c>
      <c r="J125" s="164" t="s">
        <v>122</v>
      </c>
      <c r="K125" s="204">
        <v>10892336.05</v>
      </c>
      <c r="L125" s="204">
        <v>10892336.05</v>
      </c>
      <c r="M125" s="204">
        <v>10862186.05</v>
      </c>
      <c r="N125" s="236">
        <f t="shared" si="8"/>
        <v>99.72319987318056</v>
      </c>
      <c r="S125" s="238"/>
    </row>
    <row r="126" spans="1:19" s="134" customFormat="1" ht="54">
      <c r="A126" s="185"/>
      <c r="B126" s="165" t="s">
        <v>225</v>
      </c>
      <c r="C126" s="186" t="s">
        <v>20</v>
      </c>
      <c r="D126" s="164" t="s">
        <v>110</v>
      </c>
      <c r="E126" s="164" t="s">
        <v>80</v>
      </c>
      <c r="F126" s="161" t="s">
        <v>104</v>
      </c>
      <c r="G126" s="162" t="s">
        <v>128</v>
      </c>
      <c r="H126" s="162" t="s">
        <v>108</v>
      </c>
      <c r="I126" s="163" t="s">
        <v>278</v>
      </c>
      <c r="J126" s="164" t="s">
        <v>123</v>
      </c>
      <c r="K126" s="204">
        <v>5321500</v>
      </c>
      <c r="L126" s="204">
        <v>5321500</v>
      </c>
      <c r="M126" s="204">
        <v>5093774.06</v>
      </c>
      <c r="N126" s="236">
        <f t="shared" si="8"/>
        <v>95.72064380343888</v>
      </c>
      <c r="S126" s="238"/>
    </row>
    <row r="127" spans="1:19" s="134" customFormat="1" ht="36">
      <c r="A127" s="185"/>
      <c r="B127" s="165" t="s">
        <v>141</v>
      </c>
      <c r="C127" s="186" t="s">
        <v>20</v>
      </c>
      <c r="D127" s="164" t="s">
        <v>110</v>
      </c>
      <c r="E127" s="164" t="s">
        <v>80</v>
      </c>
      <c r="F127" s="161" t="s">
        <v>104</v>
      </c>
      <c r="G127" s="162" t="s">
        <v>128</v>
      </c>
      <c r="H127" s="162" t="s">
        <v>108</v>
      </c>
      <c r="I127" s="163" t="s">
        <v>278</v>
      </c>
      <c r="J127" s="164" t="s">
        <v>142</v>
      </c>
      <c r="K127" s="204">
        <v>763.95</v>
      </c>
      <c r="L127" s="204">
        <v>763.95</v>
      </c>
      <c r="M127" s="204">
        <v>763.95</v>
      </c>
      <c r="N127" s="236">
        <f t="shared" si="8"/>
        <v>100</v>
      </c>
      <c r="R127" s="238"/>
      <c r="S127" s="238"/>
    </row>
    <row r="128" spans="1:19" s="134" customFormat="1" ht="18">
      <c r="A128" s="185"/>
      <c r="B128" s="165" t="s">
        <v>124</v>
      </c>
      <c r="C128" s="186" t="s">
        <v>20</v>
      </c>
      <c r="D128" s="164" t="s">
        <v>110</v>
      </c>
      <c r="E128" s="164" t="s">
        <v>80</v>
      </c>
      <c r="F128" s="161" t="s">
        <v>104</v>
      </c>
      <c r="G128" s="162" t="s">
        <v>128</v>
      </c>
      <c r="H128" s="162" t="s">
        <v>108</v>
      </c>
      <c r="I128" s="163" t="s">
        <v>278</v>
      </c>
      <c r="J128" s="164" t="s">
        <v>125</v>
      </c>
      <c r="K128" s="204">
        <v>6300</v>
      </c>
      <c r="L128" s="204">
        <v>6300</v>
      </c>
      <c r="M128" s="204">
        <v>6275</v>
      </c>
      <c r="N128" s="236">
        <f t="shared" si="8"/>
        <v>99.60317460317461</v>
      </c>
      <c r="S128" s="238"/>
    </row>
    <row r="129" spans="1:19" s="134" customFormat="1" ht="36">
      <c r="A129" s="185"/>
      <c r="B129" s="165" t="s">
        <v>623</v>
      </c>
      <c r="C129" s="186" t="s">
        <v>20</v>
      </c>
      <c r="D129" s="164" t="s">
        <v>110</v>
      </c>
      <c r="E129" s="164" t="s">
        <v>80</v>
      </c>
      <c r="F129" s="161" t="s">
        <v>104</v>
      </c>
      <c r="G129" s="162" t="s">
        <v>128</v>
      </c>
      <c r="H129" s="162" t="s">
        <v>109</v>
      </c>
      <c r="I129" s="163" t="s">
        <v>276</v>
      </c>
      <c r="J129" s="164"/>
      <c r="K129" s="204">
        <f aca="true" t="shared" si="14" ref="K129:M130">K130</f>
        <v>838600</v>
      </c>
      <c r="L129" s="204">
        <f t="shared" si="14"/>
        <v>838600</v>
      </c>
      <c r="M129" s="204">
        <f t="shared" si="14"/>
        <v>666491</v>
      </c>
      <c r="N129" s="236">
        <f t="shared" si="8"/>
        <v>79.47662771285475</v>
      </c>
      <c r="S129" s="238"/>
    </row>
    <row r="130" spans="1:19" s="134" customFormat="1" ht="54">
      <c r="A130" s="185"/>
      <c r="B130" s="165" t="s">
        <v>164</v>
      </c>
      <c r="C130" s="186" t="s">
        <v>20</v>
      </c>
      <c r="D130" s="164" t="s">
        <v>110</v>
      </c>
      <c r="E130" s="164" t="s">
        <v>80</v>
      </c>
      <c r="F130" s="161" t="s">
        <v>104</v>
      </c>
      <c r="G130" s="162" t="s">
        <v>128</v>
      </c>
      <c r="H130" s="162" t="s">
        <v>109</v>
      </c>
      <c r="I130" s="163" t="s">
        <v>293</v>
      </c>
      <c r="J130" s="164"/>
      <c r="K130" s="204">
        <f t="shared" si="14"/>
        <v>838600</v>
      </c>
      <c r="L130" s="204">
        <f t="shared" si="14"/>
        <v>838600</v>
      </c>
      <c r="M130" s="204">
        <f t="shared" si="14"/>
        <v>666491</v>
      </c>
      <c r="N130" s="236">
        <f t="shared" si="8"/>
        <v>79.47662771285475</v>
      </c>
      <c r="S130" s="238"/>
    </row>
    <row r="131" spans="1:19" s="134" customFormat="1" ht="54">
      <c r="A131" s="185"/>
      <c r="B131" s="262" t="s">
        <v>225</v>
      </c>
      <c r="C131" s="186" t="s">
        <v>20</v>
      </c>
      <c r="D131" s="164" t="s">
        <v>110</v>
      </c>
      <c r="E131" s="164" t="s">
        <v>80</v>
      </c>
      <c r="F131" s="161" t="s">
        <v>104</v>
      </c>
      <c r="G131" s="162" t="s">
        <v>128</v>
      </c>
      <c r="H131" s="162" t="s">
        <v>109</v>
      </c>
      <c r="I131" s="163" t="s">
        <v>293</v>
      </c>
      <c r="J131" s="164" t="s">
        <v>123</v>
      </c>
      <c r="K131" s="204">
        <v>838600</v>
      </c>
      <c r="L131" s="204">
        <v>838600</v>
      </c>
      <c r="M131" s="204">
        <v>666491</v>
      </c>
      <c r="N131" s="236">
        <f t="shared" si="8"/>
        <v>79.47662771285475</v>
      </c>
      <c r="S131" s="238"/>
    </row>
    <row r="132" spans="1:19" s="134" customFormat="1" ht="18">
      <c r="A132" s="185"/>
      <c r="B132" s="165" t="s">
        <v>69</v>
      </c>
      <c r="C132" s="186" t="s">
        <v>20</v>
      </c>
      <c r="D132" s="164" t="s">
        <v>98</v>
      </c>
      <c r="E132" s="164"/>
      <c r="F132" s="161"/>
      <c r="G132" s="162"/>
      <c r="H132" s="162"/>
      <c r="I132" s="163"/>
      <c r="J132" s="164"/>
      <c r="K132" s="204">
        <f>K133+K142+K148</f>
        <v>102630422</v>
      </c>
      <c r="L132" s="204">
        <f>L133+L142+L148</f>
        <v>89711622</v>
      </c>
      <c r="M132" s="204">
        <f>M133+M142+M148</f>
        <v>65848508.42999999</v>
      </c>
      <c r="N132" s="236">
        <f t="shared" si="8"/>
        <v>73.40019828200185</v>
      </c>
      <c r="S132" s="238"/>
    </row>
    <row r="133" spans="1:19" s="134" customFormat="1" ht="18">
      <c r="A133" s="185"/>
      <c r="B133" s="165" t="s">
        <v>96</v>
      </c>
      <c r="C133" s="186" t="s">
        <v>20</v>
      </c>
      <c r="D133" s="164" t="s">
        <v>98</v>
      </c>
      <c r="E133" s="164" t="s">
        <v>101</v>
      </c>
      <c r="F133" s="161"/>
      <c r="G133" s="162"/>
      <c r="H133" s="162"/>
      <c r="I133" s="163"/>
      <c r="J133" s="164"/>
      <c r="K133" s="204">
        <f aca="true" t="shared" si="15" ref="K133:M134">K134</f>
        <v>17550900</v>
      </c>
      <c r="L133" s="204">
        <f t="shared" si="15"/>
        <v>17550900</v>
      </c>
      <c r="M133" s="204">
        <f t="shared" si="15"/>
        <v>17550900</v>
      </c>
      <c r="N133" s="236">
        <f t="shared" si="8"/>
        <v>100</v>
      </c>
      <c r="S133" s="238"/>
    </row>
    <row r="134" spans="1:19" s="134" customFormat="1" ht="54">
      <c r="A134" s="185"/>
      <c r="B134" s="165" t="s">
        <v>165</v>
      </c>
      <c r="C134" s="186" t="s">
        <v>20</v>
      </c>
      <c r="D134" s="164" t="s">
        <v>98</v>
      </c>
      <c r="E134" s="164" t="s">
        <v>101</v>
      </c>
      <c r="F134" s="161" t="s">
        <v>105</v>
      </c>
      <c r="G134" s="162" t="s">
        <v>119</v>
      </c>
      <c r="H134" s="162" t="s">
        <v>275</v>
      </c>
      <c r="I134" s="163" t="s">
        <v>276</v>
      </c>
      <c r="J134" s="164"/>
      <c r="K134" s="204">
        <f t="shared" si="15"/>
        <v>17550900</v>
      </c>
      <c r="L134" s="204">
        <f t="shared" si="15"/>
        <v>17550900</v>
      </c>
      <c r="M134" s="204">
        <f t="shared" si="15"/>
        <v>17550900</v>
      </c>
      <c r="N134" s="236">
        <f t="shared" si="8"/>
        <v>100</v>
      </c>
      <c r="R134" s="238"/>
      <c r="S134" s="238"/>
    </row>
    <row r="135" spans="1:19" s="134" customFormat="1" ht="36">
      <c r="A135" s="185"/>
      <c r="B135" s="165" t="s">
        <v>251</v>
      </c>
      <c r="C135" s="186" t="s">
        <v>20</v>
      </c>
      <c r="D135" s="164" t="s">
        <v>98</v>
      </c>
      <c r="E135" s="164" t="s">
        <v>101</v>
      </c>
      <c r="F135" s="161" t="s">
        <v>105</v>
      </c>
      <c r="G135" s="162" t="s">
        <v>18</v>
      </c>
      <c r="H135" s="162" t="s">
        <v>275</v>
      </c>
      <c r="I135" s="163" t="s">
        <v>276</v>
      </c>
      <c r="J135" s="164"/>
      <c r="K135" s="204">
        <f>K136+K139</f>
        <v>17550900</v>
      </c>
      <c r="L135" s="204">
        <f>L136+L139</f>
        <v>17550900</v>
      </c>
      <c r="M135" s="204">
        <f>M136+M139</f>
        <v>17550900</v>
      </c>
      <c r="N135" s="236">
        <f t="shared" si="8"/>
        <v>100</v>
      </c>
      <c r="S135" s="238"/>
    </row>
    <row r="136" spans="1:19" s="134" customFormat="1" ht="54">
      <c r="A136" s="185"/>
      <c r="B136" s="165" t="s">
        <v>261</v>
      </c>
      <c r="C136" s="186" t="s">
        <v>20</v>
      </c>
      <c r="D136" s="164" t="s">
        <v>98</v>
      </c>
      <c r="E136" s="164" t="s">
        <v>101</v>
      </c>
      <c r="F136" s="161" t="s">
        <v>105</v>
      </c>
      <c r="G136" s="162" t="s">
        <v>18</v>
      </c>
      <c r="H136" s="162" t="s">
        <v>108</v>
      </c>
      <c r="I136" s="163" t="s">
        <v>276</v>
      </c>
      <c r="J136" s="164"/>
      <c r="K136" s="204">
        <f aca="true" t="shared" si="16" ref="K136:M137">K137</f>
        <v>16000000</v>
      </c>
      <c r="L136" s="204">
        <f t="shared" si="16"/>
        <v>16000000</v>
      </c>
      <c r="M136" s="204">
        <f t="shared" si="16"/>
        <v>16000000</v>
      </c>
      <c r="N136" s="236">
        <f t="shared" si="8"/>
        <v>100</v>
      </c>
      <c r="S136" s="238"/>
    </row>
    <row r="137" spans="1:19" s="134" customFormat="1" ht="72">
      <c r="A137" s="185"/>
      <c r="B137" s="165" t="s">
        <v>411</v>
      </c>
      <c r="C137" s="186" t="s">
        <v>20</v>
      </c>
      <c r="D137" s="164" t="s">
        <v>98</v>
      </c>
      <c r="E137" s="164" t="s">
        <v>101</v>
      </c>
      <c r="F137" s="161" t="s">
        <v>105</v>
      </c>
      <c r="G137" s="162" t="s">
        <v>18</v>
      </c>
      <c r="H137" s="162" t="s">
        <v>108</v>
      </c>
      <c r="I137" s="163" t="s">
        <v>311</v>
      </c>
      <c r="J137" s="164"/>
      <c r="K137" s="204">
        <f t="shared" si="16"/>
        <v>16000000</v>
      </c>
      <c r="L137" s="204">
        <f t="shared" si="16"/>
        <v>16000000</v>
      </c>
      <c r="M137" s="204">
        <f t="shared" si="16"/>
        <v>16000000</v>
      </c>
      <c r="N137" s="236">
        <f t="shared" si="8"/>
        <v>100</v>
      </c>
      <c r="R137" s="238"/>
      <c r="S137" s="238"/>
    </row>
    <row r="138" spans="1:19" s="134" customFormat="1" ht="18">
      <c r="A138" s="185"/>
      <c r="B138" s="172" t="s">
        <v>124</v>
      </c>
      <c r="C138" s="186" t="s">
        <v>20</v>
      </c>
      <c r="D138" s="164" t="s">
        <v>98</v>
      </c>
      <c r="E138" s="164" t="s">
        <v>101</v>
      </c>
      <c r="F138" s="161" t="s">
        <v>105</v>
      </c>
      <c r="G138" s="162" t="s">
        <v>18</v>
      </c>
      <c r="H138" s="162" t="s">
        <v>108</v>
      </c>
      <c r="I138" s="163" t="s">
        <v>311</v>
      </c>
      <c r="J138" s="164" t="s">
        <v>125</v>
      </c>
      <c r="K138" s="204">
        <v>16000000</v>
      </c>
      <c r="L138" s="204">
        <v>16000000</v>
      </c>
      <c r="M138" s="204">
        <v>16000000</v>
      </c>
      <c r="N138" s="236">
        <f t="shared" si="8"/>
        <v>100</v>
      </c>
      <c r="S138" s="238"/>
    </row>
    <row r="139" spans="1:19" s="134" customFormat="1" ht="54">
      <c r="A139" s="185"/>
      <c r="B139" s="165" t="s">
        <v>262</v>
      </c>
      <c r="C139" s="186" t="s">
        <v>20</v>
      </c>
      <c r="D139" s="164" t="s">
        <v>98</v>
      </c>
      <c r="E139" s="164" t="s">
        <v>101</v>
      </c>
      <c r="F139" s="161" t="s">
        <v>105</v>
      </c>
      <c r="G139" s="162" t="s">
        <v>18</v>
      </c>
      <c r="H139" s="162" t="s">
        <v>109</v>
      </c>
      <c r="I139" s="163" t="s">
        <v>276</v>
      </c>
      <c r="J139" s="164"/>
      <c r="K139" s="204">
        <f aca="true" t="shared" si="17" ref="K139:M140">K140</f>
        <v>1550900</v>
      </c>
      <c r="L139" s="204">
        <f t="shared" si="17"/>
        <v>1550900</v>
      </c>
      <c r="M139" s="204">
        <f t="shared" si="17"/>
        <v>1550900</v>
      </c>
      <c r="N139" s="236">
        <f t="shared" si="8"/>
        <v>100</v>
      </c>
      <c r="S139" s="238"/>
    </row>
    <row r="140" spans="1:19" s="134" customFormat="1" ht="180">
      <c r="A140" s="185"/>
      <c r="B140" s="165" t="s">
        <v>624</v>
      </c>
      <c r="C140" s="186" t="s">
        <v>20</v>
      </c>
      <c r="D140" s="164" t="s">
        <v>98</v>
      </c>
      <c r="E140" s="164" t="s">
        <v>101</v>
      </c>
      <c r="F140" s="161" t="s">
        <v>105</v>
      </c>
      <c r="G140" s="162" t="s">
        <v>18</v>
      </c>
      <c r="H140" s="162" t="s">
        <v>109</v>
      </c>
      <c r="I140" s="163" t="s">
        <v>302</v>
      </c>
      <c r="J140" s="164"/>
      <c r="K140" s="204">
        <f t="shared" si="17"/>
        <v>1550900</v>
      </c>
      <c r="L140" s="204">
        <f t="shared" si="17"/>
        <v>1550900</v>
      </c>
      <c r="M140" s="204">
        <f t="shared" si="17"/>
        <v>1550900</v>
      </c>
      <c r="N140" s="236">
        <f aca="true" t="shared" si="18" ref="N140:N199">M140/L140*100</f>
        <v>100</v>
      </c>
      <c r="S140" s="238"/>
    </row>
    <row r="141" spans="1:19" s="134" customFormat="1" ht="54">
      <c r="A141" s="185"/>
      <c r="B141" s="165" t="s">
        <v>225</v>
      </c>
      <c r="C141" s="186" t="s">
        <v>20</v>
      </c>
      <c r="D141" s="164" t="s">
        <v>98</v>
      </c>
      <c r="E141" s="164" t="s">
        <v>101</v>
      </c>
      <c r="F141" s="161" t="s">
        <v>105</v>
      </c>
      <c r="G141" s="162" t="s">
        <v>18</v>
      </c>
      <c r="H141" s="162" t="s">
        <v>109</v>
      </c>
      <c r="I141" s="163" t="s">
        <v>302</v>
      </c>
      <c r="J141" s="164" t="s">
        <v>123</v>
      </c>
      <c r="K141" s="204">
        <v>1550900</v>
      </c>
      <c r="L141" s="204">
        <v>1550900</v>
      </c>
      <c r="M141" s="204">
        <v>1550900</v>
      </c>
      <c r="N141" s="236">
        <f t="shared" si="18"/>
        <v>100</v>
      </c>
      <c r="S141" s="238"/>
    </row>
    <row r="142" spans="1:19" s="134" customFormat="1" ht="18">
      <c r="A142" s="185"/>
      <c r="B142" s="188" t="s">
        <v>91</v>
      </c>
      <c r="C142" s="186" t="s">
        <v>20</v>
      </c>
      <c r="D142" s="164" t="s">
        <v>98</v>
      </c>
      <c r="E142" s="164" t="s">
        <v>107</v>
      </c>
      <c r="F142" s="161"/>
      <c r="G142" s="162"/>
      <c r="H142" s="162"/>
      <c r="I142" s="163"/>
      <c r="J142" s="164"/>
      <c r="K142" s="204">
        <f aca="true" t="shared" si="19" ref="K142:M146">K143</f>
        <v>9619922</v>
      </c>
      <c r="L142" s="204">
        <f t="shared" si="19"/>
        <v>9619922</v>
      </c>
      <c r="M142" s="204">
        <f t="shared" si="19"/>
        <v>4218534.24</v>
      </c>
      <c r="N142" s="236">
        <f t="shared" si="18"/>
        <v>43.852062833773495</v>
      </c>
      <c r="S142" s="238"/>
    </row>
    <row r="143" spans="1:19" s="134" customFormat="1" ht="54">
      <c r="A143" s="185"/>
      <c r="B143" s="165" t="s">
        <v>166</v>
      </c>
      <c r="C143" s="186" t="s">
        <v>20</v>
      </c>
      <c r="D143" s="164" t="s">
        <v>98</v>
      </c>
      <c r="E143" s="164" t="s">
        <v>107</v>
      </c>
      <c r="F143" s="161" t="s">
        <v>36</v>
      </c>
      <c r="G143" s="162" t="s">
        <v>119</v>
      </c>
      <c r="H143" s="162" t="s">
        <v>275</v>
      </c>
      <c r="I143" s="163" t="s">
        <v>276</v>
      </c>
      <c r="J143" s="164"/>
      <c r="K143" s="204">
        <f t="shared" si="19"/>
        <v>9619922</v>
      </c>
      <c r="L143" s="204">
        <f t="shared" si="19"/>
        <v>9619922</v>
      </c>
      <c r="M143" s="204">
        <f t="shared" si="19"/>
        <v>4218534.24</v>
      </c>
      <c r="N143" s="236">
        <f t="shared" si="18"/>
        <v>43.852062833773495</v>
      </c>
      <c r="R143" s="238"/>
      <c r="S143" s="238"/>
    </row>
    <row r="144" spans="1:19" s="134" customFormat="1" ht="36">
      <c r="A144" s="185"/>
      <c r="B144" s="172" t="s">
        <v>251</v>
      </c>
      <c r="C144" s="186" t="s">
        <v>20</v>
      </c>
      <c r="D144" s="164" t="s">
        <v>98</v>
      </c>
      <c r="E144" s="164" t="s">
        <v>107</v>
      </c>
      <c r="F144" s="161" t="s">
        <v>36</v>
      </c>
      <c r="G144" s="162" t="s">
        <v>18</v>
      </c>
      <c r="H144" s="162" t="s">
        <v>275</v>
      </c>
      <c r="I144" s="163" t="s">
        <v>276</v>
      </c>
      <c r="J144" s="164"/>
      <c r="K144" s="204">
        <f t="shared" si="19"/>
        <v>9619922</v>
      </c>
      <c r="L144" s="204">
        <f t="shared" si="19"/>
        <v>9619922</v>
      </c>
      <c r="M144" s="204">
        <f t="shared" si="19"/>
        <v>4218534.24</v>
      </c>
      <c r="N144" s="236">
        <f t="shared" si="18"/>
        <v>43.852062833773495</v>
      </c>
      <c r="S144" s="238"/>
    </row>
    <row r="145" spans="1:19" s="134" customFormat="1" ht="90">
      <c r="A145" s="185"/>
      <c r="B145" s="165" t="s">
        <v>263</v>
      </c>
      <c r="C145" s="186" t="s">
        <v>20</v>
      </c>
      <c r="D145" s="164" t="s">
        <v>98</v>
      </c>
      <c r="E145" s="164" t="s">
        <v>107</v>
      </c>
      <c r="F145" s="161" t="s">
        <v>36</v>
      </c>
      <c r="G145" s="162" t="s">
        <v>18</v>
      </c>
      <c r="H145" s="162" t="s">
        <v>108</v>
      </c>
      <c r="I145" s="163" t="s">
        <v>276</v>
      </c>
      <c r="J145" s="164"/>
      <c r="K145" s="204">
        <f>K146</f>
        <v>9619922</v>
      </c>
      <c r="L145" s="204">
        <f>L146</f>
        <v>9619922</v>
      </c>
      <c r="M145" s="204">
        <f>M146</f>
        <v>4218534.24</v>
      </c>
      <c r="N145" s="236">
        <f t="shared" si="18"/>
        <v>43.852062833773495</v>
      </c>
      <c r="S145" s="238"/>
    </row>
    <row r="146" spans="1:19" s="134" customFormat="1" ht="72">
      <c r="A146" s="185"/>
      <c r="B146" s="172" t="s">
        <v>135</v>
      </c>
      <c r="C146" s="186" t="s">
        <v>20</v>
      </c>
      <c r="D146" s="164" t="s">
        <v>98</v>
      </c>
      <c r="E146" s="164" t="s">
        <v>107</v>
      </c>
      <c r="F146" s="161" t="s">
        <v>36</v>
      </c>
      <c r="G146" s="162" t="s">
        <v>18</v>
      </c>
      <c r="H146" s="162" t="s">
        <v>108</v>
      </c>
      <c r="I146" s="163" t="s">
        <v>303</v>
      </c>
      <c r="J146" s="164"/>
      <c r="K146" s="204">
        <f t="shared" si="19"/>
        <v>9619922</v>
      </c>
      <c r="L146" s="204">
        <f t="shared" si="19"/>
        <v>9619922</v>
      </c>
      <c r="M146" s="204">
        <f t="shared" si="19"/>
        <v>4218534.24</v>
      </c>
      <c r="N146" s="236">
        <f t="shared" si="18"/>
        <v>43.852062833773495</v>
      </c>
      <c r="S146" s="238"/>
    </row>
    <row r="147" spans="1:19" s="134" customFormat="1" ht="54">
      <c r="A147" s="185"/>
      <c r="B147" s="165" t="s">
        <v>225</v>
      </c>
      <c r="C147" s="186" t="s">
        <v>20</v>
      </c>
      <c r="D147" s="164" t="s">
        <v>98</v>
      </c>
      <c r="E147" s="164" t="s">
        <v>107</v>
      </c>
      <c r="F147" s="161" t="s">
        <v>36</v>
      </c>
      <c r="G147" s="162" t="s">
        <v>18</v>
      </c>
      <c r="H147" s="162" t="s">
        <v>108</v>
      </c>
      <c r="I147" s="163" t="s">
        <v>303</v>
      </c>
      <c r="J147" s="164" t="s">
        <v>123</v>
      </c>
      <c r="K147" s="204">
        <v>9619922</v>
      </c>
      <c r="L147" s="204">
        <v>9619922</v>
      </c>
      <c r="M147" s="204">
        <v>4218534.24</v>
      </c>
      <c r="N147" s="236">
        <f t="shared" si="18"/>
        <v>43.852062833773495</v>
      </c>
      <c r="S147" s="238"/>
    </row>
    <row r="148" spans="1:19" s="134" customFormat="1" ht="36">
      <c r="A148" s="185"/>
      <c r="B148" s="172" t="s">
        <v>97</v>
      </c>
      <c r="C148" s="186" t="s">
        <v>20</v>
      </c>
      <c r="D148" s="164" t="s">
        <v>98</v>
      </c>
      <c r="E148" s="164" t="s">
        <v>36</v>
      </c>
      <c r="F148" s="161"/>
      <c r="G148" s="162"/>
      <c r="H148" s="162"/>
      <c r="I148" s="163"/>
      <c r="J148" s="164"/>
      <c r="K148" s="204">
        <f>K149+K158+K167</f>
        <v>75459600</v>
      </c>
      <c r="L148" s="204">
        <f>L149+L158+L167</f>
        <v>62540800</v>
      </c>
      <c r="M148" s="204">
        <f>M149+M158+M167</f>
        <v>44079074.18999999</v>
      </c>
      <c r="N148" s="236">
        <f t="shared" si="18"/>
        <v>70.48050902770669</v>
      </c>
      <c r="S148" s="238"/>
    </row>
    <row r="149" spans="1:19" s="134" customFormat="1" ht="72">
      <c r="A149" s="185"/>
      <c r="B149" s="172" t="s">
        <v>167</v>
      </c>
      <c r="C149" s="186" t="s">
        <v>20</v>
      </c>
      <c r="D149" s="164" t="s">
        <v>98</v>
      </c>
      <c r="E149" s="164" t="s">
        <v>36</v>
      </c>
      <c r="F149" s="161" t="s">
        <v>23</v>
      </c>
      <c r="G149" s="162" t="s">
        <v>119</v>
      </c>
      <c r="H149" s="162" t="s">
        <v>275</v>
      </c>
      <c r="I149" s="163" t="s">
        <v>276</v>
      </c>
      <c r="J149" s="164"/>
      <c r="K149" s="204">
        <f>K150+K154</f>
        <v>389500</v>
      </c>
      <c r="L149" s="204">
        <f>L150+L154</f>
        <v>389500</v>
      </c>
      <c r="M149" s="204">
        <f>M150+M154</f>
        <v>369500</v>
      </c>
      <c r="N149" s="236">
        <f t="shared" si="18"/>
        <v>94.86521181001284</v>
      </c>
      <c r="S149" s="238"/>
    </row>
    <row r="150" spans="1:19" s="134" customFormat="1" ht="54">
      <c r="A150" s="185"/>
      <c r="B150" s="172" t="s">
        <v>168</v>
      </c>
      <c r="C150" s="186" t="s">
        <v>20</v>
      </c>
      <c r="D150" s="164" t="s">
        <v>98</v>
      </c>
      <c r="E150" s="164" t="s">
        <v>36</v>
      </c>
      <c r="F150" s="161" t="s">
        <v>23</v>
      </c>
      <c r="G150" s="162" t="s">
        <v>18</v>
      </c>
      <c r="H150" s="162" t="s">
        <v>275</v>
      </c>
      <c r="I150" s="163" t="s">
        <v>276</v>
      </c>
      <c r="J150" s="164"/>
      <c r="K150" s="204">
        <f aca="true" t="shared" si="20" ref="K150:M151">K151</f>
        <v>190000</v>
      </c>
      <c r="L150" s="204">
        <f t="shared" si="20"/>
        <v>190000</v>
      </c>
      <c r="M150" s="204">
        <f t="shared" si="20"/>
        <v>190000</v>
      </c>
      <c r="N150" s="236">
        <f t="shared" si="18"/>
        <v>100</v>
      </c>
      <c r="S150" s="238"/>
    </row>
    <row r="151" spans="1:19" s="134" customFormat="1" ht="36">
      <c r="A151" s="185"/>
      <c r="B151" s="165" t="s">
        <v>264</v>
      </c>
      <c r="C151" s="186" t="s">
        <v>20</v>
      </c>
      <c r="D151" s="164" t="s">
        <v>98</v>
      </c>
      <c r="E151" s="164" t="s">
        <v>36</v>
      </c>
      <c r="F151" s="161" t="s">
        <v>23</v>
      </c>
      <c r="G151" s="162" t="s">
        <v>18</v>
      </c>
      <c r="H151" s="162" t="s">
        <v>108</v>
      </c>
      <c r="I151" s="163" t="s">
        <v>276</v>
      </c>
      <c r="J151" s="164"/>
      <c r="K151" s="204">
        <f t="shared" si="20"/>
        <v>190000</v>
      </c>
      <c r="L151" s="204">
        <f t="shared" si="20"/>
        <v>190000</v>
      </c>
      <c r="M151" s="204">
        <f t="shared" si="20"/>
        <v>190000</v>
      </c>
      <c r="N151" s="236">
        <f t="shared" si="18"/>
        <v>100</v>
      </c>
      <c r="R151" s="238"/>
      <c r="S151" s="238"/>
    </row>
    <row r="152" spans="1:19" s="134" customFormat="1" ht="36">
      <c r="A152" s="185"/>
      <c r="B152" s="165" t="s">
        <v>169</v>
      </c>
      <c r="C152" s="186" t="s">
        <v>20</v>
      </c>
      <c r="D152" s="164" t="s">
        <v>98</v>
      </c>
      <c r="E152" s="164" t="s">
        <v>36</v>
      </c>
      <c r="F152" s="161" t="s">
        <v>23</v>
      </c>
      <c r="G152" s="162" t="s">
        <v>18</v>
      </c>
      <c r="H152" s="162" t="s">
        <v>108</v>
      </c>
      <c r="I152" s="163" t="s">
        <v>304</v>
      </c>
      <c r="J152" s="164"/>
      <c r="K152" s="204">
        <f>K153</f>
        <v>190000</v>
      </c>
      <c r="L152" s="204">
        <f>L153</f>
        <v>190000</v>
      </c>
      <c r="M152" s="204">
        <f>M153</f>
        <v>190000</v>
      </c>
      <c r="N152" s="236">
        <f t="shared" si="18"/>
        <v>100</v>
      </c>
      <c r="S152" s="238"/>
    </row>
    <row r="153" spans="1:19" s="134" customFormat="1" ht="54">
      <c r="A153" s="185"/>
      <c r="B153" s="165" t="s">
        <v>225</v>
      </c>
      <c r="C153" s="186" t="s">
        <v>20</v>
      </c>
      <c r="D153" s="164" t="s">
        <v>98</v>
      </c>
      <c r="E153" s="164" t="s">
        <v>36</v>
      </c>
      <c r="F153" s="161" t="s">
        <v>23</v>
      </c>
      <c r="G153" s="162" t="s">
        <v>18</v>
      </c>
      <c r="H153" s="162" t="s">
        <v>108</v>
      </c>
      <c r="I153" s="163" t="s">
        <v>304</v>
      </c>
      <c r="J153" s="164" t="s">
        <v>123</v>
      </c>
      <c r="K153" s="204">
        <v>190000</v>
      </c>
      <c r="L153" s="204">
        <v>190000</v>
      </c>
      <c r="M153" s="204">
        <v>190000</v>
      </c>
      <c r="N153" s="236">
        <f t="shared" si="18"/>
        <v>100</v>
      </c>
      <c r="S153" s="238"/>
    </row>
    <row r="154" spans="1:19" s="134" customFormat="1" ht="36">
      <c r="A154" s="185"/>
      <c r="B154" s="172" t="s">
        <v>170</v>
      </c>
      <c r="C154" s="186" t="s">
        <v>20</v>
      </c>
      <c r="D154" s="164" t="s">
        <v>98</v>
      </c>
      <c r="E154" s="164" t="s">
        <v>36</v>
      </c>
      <c r="F154" s="161" t="s">
        <v>23</v>
      </c>
      <c r="G154" s="162" t="s">
        <v>24</v>
      </c>
      <c r="H154" s="162" t="s">
        <v>275</v>
      </c>
      <c r="I154" s="163" t="s">
        <v>276</v>
      </c>
      <c r="J154" s="164"/>
      <c r="K154" s="204">
        <f aca="true" t="shared" si="21" ref="K154:M156">K155</f>
        <v>199500</v>
      </c>
      <c r="L154" s="204">
        <f t="shared" si="21"/>
        <v>199500</v>
      </c>
      <c r="M154" s="204">
        <f t="shared" si="21"/>
        <v>179500</v>
      </c>
      <c r="N154" s="236">
        <f t="shared" si="18"/>
        <v>89.97493734335839</v>
      </c>
      <c r="S154" s="238"/>
    </row>
    <row r="155" spans="1:19" s="134" customFormat="1" ht="54">
      <c r="A155" s="185"/>
      <c r="B155" s="172" t="s">
        <v>265</v>
      </c>
      <c r="C155" s="186" t="s">
        <v>20</v>
      </c>
      <c r="D155" s="164" t="s">
        <v>98</v>
      </c>
      <c r="E155" s="164" t="s">
        <v>36</v>
      </c>
      <c r="F155" s="161" t="s">
        <v>23</v>
      </c>
      <c r="G155" s="162" t="s">
        <v>24</v>
      </c>
      <c r="H155" s="162" t="s">
        <v>108</v>
      </c>
      <c r="I155" s="163" t="s">
        <v>276</v>
      </c>
      <c r="J155" s="164"/>
      <c r="K155" s="204">
        <f t="shared" si="21"/>
        <v>199500</v>
      </c>
      <c r="L155" s="204">
        <f t="shared" si="21"/>
        <v>199500</v>
      </c>
      <c r="M155" s="204">
        <f t="shared" si="21"/>
        <v>179500</v>
      </c>
      <c r="N155" s="236">
        <f t="shared" si="18"/>
        <v>89.97493734335839</v>
      </c>
      <c r="S155" s="238"/>
    </row>
    <row r="156" spans="1:19" s="134" customFormat="1" ht="72">
      <c r="A156" s="185"/>
      <c r="B156" s="165" t="s">
        <v>171</v>
      </c>
      <c r="C156" s="186" t="s">
        <v>20</v>
      </c>
      <c r="D156" s="164" t="s">
        <v>98</v>
      </c>
      <c r="E156" s="164" t="s">
        <v>36</v>
      </c>
      <c r="F156" s="161" t="s">
        <v>23</v>
      </c>
      <c r="G156" s="162" t="s">
        <v>24</v>
      </c>
      <c r="H156" s="162" t="s">
        <v>108</v>
      </c>
      <c r="I156" s="163" t="s">
        <v>305</v>
      </c>
      <c r="J156" s="164"/>
      <c r="K156" s="204">
        <f t="shared" si="21"/>
        <v>199500</v>
      </c>
      <c r="L156" s="204">
        <f t="shared" si="21"/>
        <v>199500</v>
      </c>
      <c r="M156" s="204">
        <f t="shared" si="21"/>
        <v>179500</v>
      </c>
      <c r="N156" s="236">
        <f t="shared" si="18"/>
        <v>89.97493734335839</v>
      </c>
      <c r="R156" s="238"/>
      <c r="S156" s="238"/>
    </row>
    <row r="157" spans="1:19" s="134" customFormat="1" ht="54">
      <c r="A157" s="185"/>
      <c r="B157" s="165" t="s">
        <v>225</v>
      </c>
      <c r="C157" s="186" t="s">
        <v>20</v>
      </c>
      <c r="D157" s="164" t="s">
        <v>98</v>
      </c>
      <c r="E157" s="164" t="s">
        <v>36</v>
      </c>
      <c r="F157" s="161" t="s">
        <v>23</v>
      </c>
      <c r="G157" s="162" t="s">
        <v>24</v>
      </c>
      <c r="H157" s="162" t="s">
        <v>108</v>
      </c>
      <c r="I157" s="163" t="s">
        <v>305</v>
      </c>
      <c r="J157" s="164" t="s">
        <v>123</v>
      </c>
      <c r="K157" s="204">
        <v>199500</v>
      </c>
      <c r="L157" s="204">
        <v>199500</v>
      </c>
      <c r="M157" s="204">
        <v>179500</v>
      </c>
      <c r="N157" s="236">
        <f t="shared" si="18"/>
        <v>89.97493734335839</v>
      </c>
      <c r="S157" s="238"/>
    </row>
    <row r="158" spans="1:19" s="134" customFormat="1" ht="72">
      <c r="A158" s="185"/>
      <c r="B158" s="165" t="s">
        <v>172</v>
      </c>
      <c r="C158" s="186" t="s">
        <v>20</v>
      </c>
      <c r="D158" s="164" t="s">
        <v>98</v>
      </c>
      <c r="E158" s="164" t="s">
        <v>36</v>
      </c>
      <c r="F158" s="161" t="s">
        <v>80</v>
      </c>
      <c r="G158" s="162" t="s">
        <v>119</v>
      </c>
      <c r="H158" s="162" t="s">
        <v>275</v>
      </c>
      <c r="I158" s="163" t="s">
        <v>276</v>
      </c>
      <c r="J158" s="164"/>
      <c r="K158" s="204">
        <f aca="true" t="shared" si="22" ref="K158:M161">K159</f>
        <v>37578100</v>
      </c>
      <c r="L158" s="204">
        <f t="shared" si="22"/>
        <v>24659300</v>
      </c>
      <c r="M158" s="204">
        <f t="shared" si="22"/>
        <v>6746798.01</v>
      </c>
      <c r="N158" s="236">
        <f t="shared" si="18"/>
        <v>27.360054867737528</v>
      </c>
      <c r="R158" s="238"/>
      <c r="S158" s="238"/>
    </row>
    <row r="159" spans="1:19" s="134" customFormat="1" ht="36">
      <c r="A159" s="185"/>
      <c r="B159" s="165" t="s">
        <v>251</v>
      </c>
      <c r="C159" s="186" t="s">
        <v>20</v>
      </c>
      <c r="D159" s="164" t="s">
        <v>98</v>
      </c>
      <c r="E159" s="164" t="s">
        <v>36</v>
      </c>
      <c r="F159" s="161" t="s">
        <v>80</v>
      </c>
      <c r="G159" s="162" t="s">
        <v>18</v>
      </c>
      <c r="H159" s="162" t="s">
        <v>275</v>
      </c>
      <c r="I159" s="163" t="s">
        <v>276</v>
      </c>
      <c r="J159" s="164"/>
      <c r="K159" s="204">
        <f t="shared" si="22"/>
        <v>37578100</v>
      </c>
      <c r="L159" s="204">
        <f t="shared" si="22"/>
        <v>24659300</v>
      </c>
      <c r="M159" s="204">
        <f t="shared" si="22"/>
        <v>6746798.01</v>
      </c>
      <c r="N159" s="236">
        <f t="shared" si="18"/>
        <v>27.360054867737528</v>
      </c>
      <c r="S159" s="238"/>
    </row>
    <row r="160" spans="1:19" s="134" customFormat="1" ht="72">
      <c r="A160" s="185"/>
      <c r="B160" s="165" t="s">
        <v>266</v>
      </c>
      <c r="C160" s="186" t="s">
        <v>20</v>
      </c>
      <c r="D160" s="164" t="s">
        <v>98</v>
      </c>
      <c r="E160" s="164" t="s">
        <v>36</v>
      </c>
      <c r="F160" s="161" t="s">
        <v>80</v>
      </c>
      <c r="G160" s="162" t="s">
        <v>18</v>
      </c>
      <c r="H160" s="162" t="s">
        <v>108</v>
      </c>
      <c r="I160" s="163" t="s">
        <v>276</v>
      </c>
      <c r="J160" s="164"/>
      <c r="K160" s="204">
        <f>K161+K163+K165</f>
        <v>37578100</v>
      </c>
      <c r="L160" s="204">
        <f>L161+L163+L165</f>
        <v>24659300</v>
      </c>
      <c r="M160" s="204">
        <f>M161+M163+M165</f>
        <v>6746798.01</v>
      </c>
      <c r="N160" s="236">
        <f t="shared" si="18"/>
        <v>27.360054867737528</v>
      </c>
      <c r="S160" s="238"/>
    </row>
    <row r="161" spans="1:19" s="134" customFormat="1" ht="54">
      <c r="A161" s="185"/>
      <c r="B161" s="165" t="s">
        <v>173</v>
      </c>
      <c r="C161" s="186" t="s">
        <v>20</v>
      </c>
      <c r="D161" s="164" t="s">
        <v>98</v>
      </c>
      <c r="E161" s="164" t="s">
        <v>36</v>
      </c>
      <c r="F161" s="161" t="s">
        <v>80</v>
      </c>
      <c r="G161" s="162" t="s">
        <v>18</v>
      </c>
      <c r="H161" s="162" t="s">
        <v>108</v>
      </c>
      <c r="I161" s="163" t="s">
        <v>306</v>
      </c>
      <c r="J161" s="164"/>
      <c r="K161" s="204">
        <f t="shared" si="22"/>
        <v>856300</v>
      </c>
      <c r="L161" s="204">
        <f t="shared" si="22"/>
        <v>856300</v>
      </c>
      <c r="M161" s="204">
        <f t="shared" si="22"/>
        <v>42735.21</v>
      </c>
      <c r="N161" s="236">
        <f t="shared" si="18"/>
        <v>4.990682003970571</v>
      </c>
      <c r="S161" s="238"/>
    </row>
    <row r="162" spans="1:19" s="134" customFormat="1" ht="54">
      <c r="A162" s="185"/>
      <c r="B162" s="177" t="s">
        <v>225</v>
      </c>
      <c r="C162" s="186" t="s">
        <v>20</v>
      </c>
      <c r="D162" s="164" t="s">
        <v>98</v>
      </c>
      <c r="E162" s="164" t="s">
        <v>36</v>
      </c>
      <c r="F162" s="161" t="s">
        <v>80</v>
      </c>
      <c r="G162" s="162" t="s">
        <v>18</v>
      </c>
      <c r="H162" s="162" t="s">
        <v>108</v>
      </c>
      <c r="I162" s="163" t="s">
        <v>306</v>
      </c>
      <c r="J162" s="164" t="s">
        <v>123</v>
      </c>
      <c r="K162" s="204">
        <v>856300</v>
      </c>
      <c r="L162" s="204">
        <v>856300</v>
      </c>
      <c r="M162" s="204">
        <v>42735.21</v>
      </c>
      <c r="N162" s="236">
        <f t="shared" si="18"/>
        <v>4.990682003970571</v>
      </c>
      <c r="S162" s="238"/>
    </row>
    <row r="163" spans="1:19" s="134" customFormat="1" ht="90">
      <c r="A163" s="185"/>
      <c r="B163" s="165" t="s">
        <v>625</v>
      </c>
      <c r="C163" s="186" t="s">
        <v>20</v>
      </c>
      <c r="D163" s="164" t="s">
        <v>98</v>
      </c>
      <c r="E163" s="164" t="s">
        <v>36</v>
      </c>
      <c r="F163" s="161" t="s">
        <v>80</v>
      </c>
      <c r="G163" s="162" t="s">
        <v>18</v>
      </c>
      <c r="H163" s="162" t="s">
        <v>108</v>
      </c>
      <c r="I163" s="163" t="s">
        <v>626</v>
      </c>
      <c r="J163" s="164"/>
      <c r="K163" s="204">
        <f>K164</f>
        <v>15802700</v>
      </c>
      <c r="L163" s="204">
        <f>L164</f>
        <v>15802700</v>
      </c>
      <c r="M163" s="204">
        <f>M164</f>
        <v>0</v>
      </c>
      <c r="N163" s="236">
        <f t="shared" si="18"/>
        <v>0</v>
      </c>
      <c r="R163" s="238"/>
      <c r="S163" s="238"/>
    </row>
    <row r="164" spans="1:19" s="134" customFormat="1" ht="54">
      <c r="A164" s="185"/>
      <c r="B164" s="165" t="s">
        <v>225</v>
      </c>
      <c r="C164" s="186" t="s">
        <v>20</v>
      </c>
      <c r="D164" s="164" t="s">
        <v>98</v>
      </c>
      <c r="E164" s="164" t="s">
        <v>36</v>
      </c>
      <c r="F164" s="161" t="s">
        <v>80</v>
      </c>
      <c r="G164" s="162" t="s">
        <v>18</v>
      </c>
      <c r="H164" s="162" t="s">
        <v>108</v>
      </c>
      <c r="I164" s="163" t="s">
        <v>626</v>
      </c>
      <c r="J164" s="164" t="s">
        <v>123</v>
      </c>
      <c r="K164" s="204">
        <v>15802700</v>
      </c>
      <c r="L164" s="204">
        <v>15802700</v>
      </c>
      <c r="M164" s="243">
        <v>0</v>
      </c>
      <c r="N164" s="236">
        <f t="shared" si="18"/>
        <v>0</v>
      </c>
      <c r="R164" s="238"/>
      <c r="S164" s="238"/>
    </row>
    <row r="165" spans="1:19" s="134" customFormat="1" ht="72">
      <c r="A165" s="185"/>
      <c r="B165" s="165" t="s">
        <v>627</v>
      </c>
      <c r="C165" s="186" t="s">
        <v>20</v>
      </c>
      <c r="D165" s="164" t="s">
        <v>98</v>
      </c>
      <c r="E165" s="164" t="s">
        <v>36</v>
      </c>
      <c r="F165" s="161" t="s">
        <v>80</v>
      </c>
      <c r="G165" s="162" t="s">
        <v>18</v>
      </c>
      <c r="H165" s="162" t="s">
        <v>108</v>
      </c>
      <c r="I165" s="163" t="s">
        <v>628</v>
      </c>
      <c r="J165" s="164"/>
      <c r="K165" s="204">
        <f>K166</f>
        <v>20919100</v>
      </c>
      <c r="L165" s="204">
        <f>L166</f>
        <v>8000300</v>
      </c>
      <c r="M165" s="204">
        <f>M166</f>
        <v>6704062.8</v>
      </c>
      <c r="N165" s="236">
        <f t="shared" si="18"/>
        <v>83.79764258840294</v>
      </c>
      <c r="S165" s="238"/>
    </row>
    <row r="166" spans="1:19" s="134" customFormat="1" ht="54">
      <c r="A166" s="185"/>
      <c r="B166" s="165" t="s">
        <v>225</v>
      </c>
      <c r="C166" s="186" t="s">
        <v>20</v>
      </c>
      <c r="D166" s="164" t="s">
        <v>98</v>
      </c>
      <c r="E166" s="164" t="s">
        <v>36</v>
      </c>
      <c r="F166" s="161" t="s">
        <v>80</v>
      </c>
      <c r="G166" s="162" t="s">
        <v>18</v>
      </c>
      <c r="H166" s="162" t="s">
        <v>108</v>
      </c>
      <c r="I166" s="163" t="s">
        <v>628</v>
      </c>
      <c r="J166" s="164" t="s">
        <v>123</v>
      </c>
      <c r="K166" s="204">
        <v>20919100</v>
      </c>
      <c r="L166" s="204">
        <f>20919100-20118800+7200000</f>
        <v>8000300</v>
      </c>
      <c r="M166" s="243">
        <v>6704062.8</v>
      </c>
      <c r="N166" s="236">
        <f t="shared" si="18"/>
        <v>83.79764258840294</v>
      </c>
      <c r="S166" s="238"/>
    </row>
    <row r="167" spans="1:19" s="134" customFormat="1" ht="54">
      <c r="A167" s="185"/>
      <c r="B167" s="165" t="s">
        <v>156</v>
      </c>
      <c r="C167" s="186" t="s">
        <v>20</v>
      </c>
      <c r="D167" s="164" t="s">
        <v>98</v>
      </c>
      <c r="E167" s="164" t="s">
        <v>36</v>
      </c>
      <c r="F167" s="161" t="s">
        <v>157</v>
      </c>
      <c r="G167" s="162" t="s">
        <v>119</v>
      </c>
      <c r="H167" s="162" t="s">
        <v>275</v>
      </c>
      <c r="I167" s="163" t="s">
        <v>276</v>
      </c>
      <c r="J167" s="164"/>
      <c r="K167" s="204">
        <f>K168</f>
        <v>37492000</v>
      </c>
      <c r="L167" s="204">
        <f>L168</f>
        <v>37492000</v>
      </c>
      <c r="M167" s="204">
        <f>M168</f>
        <v>36962776.17999999</v>
      </c>
      <c r="N167" s="236">
        <f t="shared" si="18"/>
        <v>98.58843534620718</v>
      </c>
      <c r="S167" s="238"/>
    </row>
    <row r="168" spans="1:19" s="134" customFormat="1" ht="36">
      <c r="A168" s="185"/>
      <c r="B168" s="165" t="s">
        <v>251</v>
      </c>
      <c r="C168" s="186" t="s">
        <v>20</v>
      </c>
      <c r="D168" s="164" t="s">
        <v>98</v>
      </c>
      <c r="E168" s="164" t="s">
        <v>36</v>
      </c>
      <c r="F168" s="161" t="s">
        <v>157</v>
      </c>
      <c r="G168" s="162" t="s">
        <v>18</v>
      </c>
      <c r="H168" s="162" t="s">
        <v>275</v>
      </c>
      <c r="I168" s="163" t="s">
        <v>276</v>
      </c>
      <c r="J168" s="164"/>
      <c r="K168" s="204">
        <f>K169+K178</f>
        <v>37492000</v>
      </c>
      <c r="L168" s="204">
        <f>L169+L178</f>
        <v>37492000</v>
      </c>
      <c r="M168" s="204">
        <f>M169+M178</f>
        <v>36962776.17999999</v>
      </c>
      <c r="N168" s="236">
        <f t="shared" si="18"/>
        <v>98.58843534620718</v>
      </c>
      <c r="S168" s="238"/>
    </row>
    <row r="169" spans="1:19" s="134" customFormat="1" ht="54">
      <c r="A169" s="185"/>
      <c r="B169" s="165" t="s">
        <v>273</v>
      </c>
      <c r="C169" s="186" t="s">
        <v>20</v>
      </c>
      <c r="D169" s="164" t="s">
        <v>98</v>
      </c>
      <c r="E169" s="164" t="s">
        <v>36</v>
      </c>
      <c r="F169" s="161" t="s">
        <v>157</v>
      </c>
      <c r="G169" s="162" t="s">
        <v>18</v>
      </c>
      <c r="H169" s="162" t="s">
        <v>80</v>
      </c>
      <c r="I169" s="163" t="s">
        <v>276</v>
      </c>
      <c r="J169" s="164"/>
      <c r="K169" s="204">
        <f>K170+K176+K174</f>
        <v>37080200</v>
      </c>
      <c r="L169" s="204">
        <f>L170+L176+L174</f>
        <v>37080200</v>
      </c>
      <c r="M169" s="204">
        <f>M170+M176+M174</f>
        <v>36567092.019999996</v>
      </c>
      <c r="N169" s="236">
        <f t="shared" si="18"/>
        <v>98.61622110991848</v>
      </c>
      <c r="S169" s="238"/>
    </row>
    <row r="170" spans="1:19" s="134" customFormat="1" ht="36">
      <c r="A170" s="185"/>
      <c r="B170" s="165" t="s">
        <v>523</v>
      </c>
      <c r="C170" s="186" t="s">
        <v>20</v>
      </c>
      <c r="D170" s="164" t="s">
        <v>98</v>
      </c>
      <c r="E170" s="164" t="s">
        <v>36</v>
      </c>
      <c r="F170" s="161" t="s">
        <v>157</v>
      </c>
      <c r="G170" s="162" t="s">
        <v>18</v>
      </c>
      <c r="H170" s="162" t="s">
        <v>80</v>
      </c>
      <c r="I170" s="163" t="s">
        <v>278</v>
      </c>
      <c r="J170" s="164"/>
      <c r="K170" s="204">
        <f>K171+K172+K173</f>
        <v>9631300</v>
      </c>
      <c r="L170" s="204">
        <f>L171+L172+L173</f>
        <v>9631300</v>
      </c>
      <c r="M170" s="204">
        <f>M171+M172+M173</f>
        <v>9629092.02</v>
      </c>
      <c r="N170" s="236">
        <f t="shared" si="18"/>
        <v>99.9770749535369</v>
      </c>
      <c r="S170" s="238"/>
    </row>
    <row r="171" spans="1:19" s="134" customFormat="1" ht="108">
      <c r="A171" s="185"/>
      <c r="B171" s="165" t="s">
        <v>121</v>
      </c>
      <c r="C171" s="186" t="s">
        <v>20</v>
      </c>
      <c r="D171" s="164" t="s">
        <v>98</v>
      </c>
      <c r="E171" s="164" t="s">
        <v>36</v>
      </c>
      <c r="F171" s="161" t="s">
        <v>157</v>
      </c>
      <c r="G171" s="162" t="s">
        <v>18</v>
      </c>
      <c r="H171" s="162" t="s">
        <v>80</v>
      </c>
      <c r="I171" s="163" t="s">
        <v>278</v>
      </c>
      <c r="J171" s="164" t="s">
        <v>122</v>
      </c>
      <c r="K171" s="204">
        <v>7467200</v>
      </c>
      <c r="L171" s="204">
        <v>7467200</v>
      </c>
      <c r="M171" s="204">
        <v>7467161.22</v>
      </c>
      <c r="N171" s="236">
        <f t="shared" si="18"/>
        <v>99.99948066209556</v>
      </c>
      <c r="R171" s="238"/>
      <c r="S171" s="238"/>
    </row>
    <row r="172" spans="1:19" s="134" customFormat="1" ht="54">
      <c r="A172" s="185"/>
      <c r="B172" s="165" t="s">
        <v>225</v>
      </c>
      <c r="C172" s="186" t="s">
        <v>20</v>
      </c>
      <c r="D172" s="164" t="s">
        <v>98</v>
      </c>
      <c r="E172" s="164" t="s">
        <v>36</v>
      </c>
      <c r="F172" s="161" t="s">
        <v>157</v>
      </c>
      <c r="G172" s="162" t="s">
        <v>18</v>
      </c>
      <c r="H172" s="162" t="s">
        <v>80</v>
      </c>
      <c r="I172" s="163" t="s">
        <v>278</v>
      </c>
      <c r="J172" s="164" t="s">
        <v>123</v>
      </c>
      <c r="K172" s="204">
        <v>2099750</v>
      </c>
      <c r="L172" s="204">
        <v>2099750</v>
      </c>
      <c r="M172" s="204">
        <v>2097930.8</v>
      </c>
      <c r="N172" s="236">
        <f t="shared" si="18"/>
        <v>99.91336111441838</v>
      </c>
      <c r="S172" s="238"/>
    </row>
    <row r="173" spans="1:19" s="134" customFormat="1" ht="18">
      <c r="A173" s="185"/>
      <c r="B173" s="165" t="s">
        <v>124</v>
      </c>
      <c r="C173" s="186" t="s">
        <v>20</v>
      </c>
      <c r="D173" s="164" t="s">
        <v>98</v>
      </c>
      <c r="E173" s="164" t="s">
        <v>36</v>
      </c>
      <c r="F173" s="161" t="s">
        <v>157</v>
      </c>
      <c r="G173" s="162" t="s">
        <v>18</v>
      </c>
      <c r="H173" s="162" t="s">
        <v>80</v>
      </c>
      <c r="I173" s="163" t="s">
        <v>278</v>
      </c>
      <c r="J173" s="164" t="s">
        <v>125</v>
      </c>
      <c r="K173" s="204">
        <v>64350</v>
      </c>
      <c r="L173" s="204">
        <v>64350</v>
      </c>
      <c r="M173" s="243">
        <v>64000</v>
      </c>
      <c r="N173" s="236">
        <f t="shared" si="18"/>
        <v>99.45609945609945</v>
      </c>
      <c r="S173" s="238"/>
    </row>
    <row r="174" spans="1:19" s="134" customFormat="1" ht="54">
      <c r="A174" s="185"/>
      <c r="B174" s="165" t="s">
        <v>524</v>
      </c>
      <c r="C174" s="186" t="s">
        <v>20</v>
      </c>
      <c r="D174" s="164" t="s">
        <v>98</v>
      </c>
      <c r="E174" s="164" t="s">
        <v>36</v>
      </c>
      <c r="F174" s="161" t="s">
        <v>157</v>
      </c>
      <c r="G174" s="162" t="s">
        <v>18</v>
      </c>
      <c r="H174" s="162" t="s">
        <v>80</v>
      </c>
      <c r="I174" s="163" t="s">
        <v>525</v>
      </c>
      <c r="J174" s="164"/>
      <c r="K174" s="204">
        <f>K175</f>
        <v>14092900</v>
      </c>
      <c r="L174" s="204">
        <f>L175</f>
        <v>14092900</v>
      </c>
      <c r="M174" s="204">
        <f>M175</f>
        <v>13582000</v>
      </c>
      <c r="N174" s="236">
        <f t="shared" si="18"/>
        <v>96.37477027439348</v>
      </c>
      <c r="S174" s="238"/>
    </row>
    <row r="175" spans="1:19" s="134" customFormat="1" ht="54">
      <c r="A175" s="185"/>
      <c r="B175" s="165" t="s">
        <v>225</v>
      </c>
      <c r="C175" s="186" t="s">
        <v>20</v>
      </c>
      <c r="D175" s="164" t="s">
        <v>98</v>
      </c>
      <c r="E175" s="164" t="s">
        <v>36</v>
      </c>
      <c r="F175" s="161" t="s">
        <v>157</v>
      </c>
      <c r="G175" s="162" t="s">
        <v>18</v>
      </c>
      <c r="H175" s="162" t="s">
        <v>80</v>
      </c>
      <c r="I175" s="163" t="s">
        <v>525</v>
      </c>
      <c r="J175" s="164" t="s">
        <v>123</v>
      </c>
      <c r="K175" s="204">
        <v>14092900</v>
      </c>
      <c r="L175" s="204">
        <v>14092900</v>
      </c>
      <c r="M175" s="204">
        <v>13582000</v>
      </c>
      <c r="N175" s="236">
        <f t="shared" si="18"/>
        <v>96.37477027439348</v>
      </c>
      <c r="S175" s="238"/>
    </row>
    <row r="176" spans="1:19" s="134" customFormat="1" ht="54">
      <c r="A176" s="185"/>
      <c r="B176" s="152" t="s">
        <v>629</v>
      </c>
      <c r="C176" s="186" t="s">
        <v>20</v>
      </c>
      <c r="D176" s="164" t="s">
        <v>98</v>
      </c>
      <c r="E176" s="164" t="s">
        <v>36</v>
      </c>
      <c r="F176" s="161" t="s">
        <v>157</v>
      </c>
      <c r="G176" s="162" t="s">
        <v>18</v>
      </c>
      <c r="H176" s="162" t="s">
        <v>80</v>
      </c>
      <c r="I176" s="163" t="s">
        <v>630</v>
      </c>
      <c r="J176" s="164"/>
      <c r="K176" s="204">
        <f>K177</f>
        <v>13356000</v>
      </c>
      <c r="L176" s="204">
        <f>L177</f>
        <v>13356000</v>
      </c>
      <c r="M176" s="204">
        <f>M177</f>
        <v>13356000</v>
      </c>
      <c r="N176" s="236">
        <f t="shared" si="18"/>
        <v>100</v>
      </c>
      <c r="S176" s="238"/>
    </row>
    <row r="177" spans="1:19" s="134" customFormat="1" ht="54">
      <c r="A177" s="185"/>
      <c r="B177" s="165" t="s">
        <v>225</v>
      </c>
      <c r="C177" s="186" t="s">
        <v>20</v>
      </c>
      <c r="D177" s="164" t="s">
        <v>98</v>
      </c>
      <c r="E177" s="164" t="s">
        <v>36</v>
      </c>
      <c r="F177" s="161" t="s">
        <v>157</v>
      </c>
      <c r="G177" s="162" t="s">
        <v>18</v>
      </c>
      <c r="H177" s="162" t="s">
        <v>80</v>
      </c>
      <c r="I177" s="163" t="s">
        <v>630</v>
      </c>
      <c r="J177" s="164" t="s">
        <v>123</v>
      </c>
      <c r="K177" s="204">
        <v>13356000</v>
      </c>
      <c r="L177" s="204">
        <v>13356000</v>
      </c>
      <c r="M177" s="204">
        <v>13356000</v>
      </c>
      <c r="N177" s="236">
        <f t="shared" si="18"/>
        <v>100</v>
      </c>
      <c r="S177" s="238"/>
    </row>
    <row r="178" spans="1:19" s="134" customFormat="1" ht="36">
      <c r="A178" s="185"/>
      <c r="B178" s="177" t="s">
        <v>355</v>
      </c>
      <c r="C178" s="186" t="s">
        <v>20</v>
      </c>
      <c r="D178" s="164" t="s">
        <v>98</v>
      </c>
      <c r="E178" s="164" t="s">
        <v>36</v>
      </c>
      <c r="F178" s="161" t="s">
        <v>157</v>
      </c>
      <c r="G178" s="162" t="s">
        <v>18</v>
      </c>
      <c r="H178" s="162" t="s">
        <v>429</v>
      </c>
      <c r="I178" s="163" t="s">
        <v>276</v>
      </c>
      <c r="J178" s="164"/>
      <c r="K178" s="204">
        <f aca="true" t="shared" si="23" ref="K178:M179">K179</f>
        <v>411800</v>
      </c>
      <c r="L178" s="204">
        <f t="shared" si="23"/>
        <v>411800</v>
      </c>
      <c r="M178" s="204">
        <f t="shared" si="23"/>
        <v>395684.16</v>
      </c>
      <c r="N178" s="236">
        <f t="shared" si="18"/>
        <v>96.08648858669257</v>
      </c>
      <c r="R178" s="238"/>
      <c r="S178" s="238"/>
    </row>
    <row r="179" spans="1:19" s="134" customFormat="1" ht="36">
      <c r="A179" s="185"/>
      <c r="B179" s="177" t="s">
        <v>9</v>
      </c>
      <c r="C179" s="186" t="s">
        <v>20</v>
      </c>
      <c r="D179" s="164" t="s">
        <v>98</v>
      </c>
      <c r="E179" s="164" t="s">
        <v>36</v>
      </c>
      <c r="F179" s="161" t="s">
        <v>157</v>
      </c>
      <c r="G179" s="162" t="s">
        <v>18</v>
      </c>
      <c r="H179" s="162" t="s">
        <v>429</v>
      </c>
      <c r="I179" s="163" t="s">
        <v>299</v>
      </c>
      <c r="J179" s="164"/>
      <c r="K179" s="204">
        <f t="shared" si="23"/>
        <v>411800</v>
      </c>
      <c r="L179" s="204">
        <f t="shared" si="23"/>
        <v>411800</v>
      </c>
      <c r="M179" s="204">
        <f t="shared" si="23"/>
        <v>395684.16</v>
      </c>
      <c r="N179" s="236">
        <f t="shared" si="18"/>
        <v>96.08648858669257</v>
      </c>
      <c r="S179" s="238"/>
    </row>
    <row r="180" spans="1:19" s="134" customFormat="1" ht="54">
      <c r="A180" s="185"/>
      <c r="B180" s="171" t="s">
        <v>225</v>
      </c>
      <c r="C180" s="186" t="s">
        <v>20</v>
      </c>
      <c r="D180" s="164" t="s">
        <v>98</v>
      </c>
      <c r="E180" s="164" t="s">
        <v>36</v>
      </c>
      <c r="F180" s="161" t="s">
        <v>157</v>
      </c>
      <c r="G180" s="162" t="s">
        <v>18</v>
      </c>
      <c r="H180" s="162" t="s">
        <v>429</v>
      </c>
      <c r="I180" s="163" t="s">
        <v>299</v>
      </c>
      <c r="J180" s="164" t="s">
        <v>123</v>
      </c>
      <c r="K180" s="204">
        <v>411800</v>
      </c>
      <c r="L180" s="204">
        <v>411800</v>
      </c>
      <c r="M180" s="243">
        <v>395684.16</v>
      </c>
      <c r="N180" s="236">
        <f t="shared" si="18"/>
        <v>96.08648858669257</v>
      </c>
      <c r="S180" s="238"/>
    </row>
    <row r="181" spans="1:19" s="134" customFormat="1" ht="18">
      <c r="A181" s="185"/>
      <c r="B181" s="171" t="s">
        <v>71</v>
      </c>
      <c r="C181" s="186" t="s">
        <v>20</v>
      </c>
      <c r="D181" s="164" t="s">
        <v>101</v>
      </c>
      <c r="E181" s="164"/>
      <c r="F181" s="161"/>
      <c r="G181" s="162"/>
      <c r="H181" s="162"/>
      <c r="I181" s="163"/>
      <c r="J181" s="164"/>
      <c r="K181" s="204">
        <f>K182+K192</f>
        <v>35006600</v>
      </c>
      <c r="L181" s="204">
        <f>L182+L192</f>
        <v>35006600</v>
      </c>
      <c r="M181" s="204">
        <f>M182+M192</f>
        <v>33652566.230000004</v>
      </c>
      <c r="N181" s="236">
        <f t="shared" si="18"/>
        <v>96.13206146840882</v>
      </c>
      <c r="S181" s="238"/>
    </row>
    <row r="182" spans="1:19" s="134" customFormat="1" ht="18">
      <c r="A182" s="185"/>
      <c r="B182" s="171" t="s">
        <v>631</v>
      </c>
      <c r="C182" s="186" t="s">
        <v>20</v>
      </c>
      <c r="D182" s="164" t="s">
        <v>101</v>
      </c>
      <c r="E182" s="164" t="s">
        <v>108</v>
      </c>
      <c r="F182" s="161"/>
      <c r="G182" s="162"/>
      <c r="H182" s="162"/>
      <c r="I182" s="163"/>
      <c r="J182" s="164"/>
      <c r="K182" s="204">
        <f>K183</f>
        <v>26337785</v>
      </c>
      <c r="L182" s="204">
        <f>L183</f>
        <v>26337785</v>
      </c>
      <c r="M182" s="204">
        <f>M183</f>
        <v>26337700</v>
      </c>
      <c r="N182" s="236">
        <f t="shared" si="18"/>
        <v>99.99967726974762</v>
      </c>
      <c r="S182" s="238"/>
    </row>
    <row r="183" spans="1:19" s="134" customFormat="1" ht="72">
      <c r="A183" s="185"/>
      <c r="B183" s="171" t="s">
        <v>260</v>
      </c>
      <c r="C183" s="186" t="s">
        <v>20</v>
      </c>
      <c r="D183" s="164" t="s">
        <v>101</v>
      </c>
      <c r="E183" s="164" t="s">
        <v>108</v>
      </c>
      <c r="F183" s="161" t="s">
        <v>103</v>
      </c>
      <c r="G183" s="162" t="s">
        <v>119</v>
      </c>
      <c r="H183" s="162" t="s">
        <v>275</v>
      </c>
      <c r="I183" s="163" t="s">
        <v>276</v>
      </c>
      <c r="J183" s="164"/>
      <c r="K183" s="204">
        <f>K185</f>
        <v>26337785</v>
      </c>
      <c r="L183" s="204">
        <f>L185</f>
        <v>26337785</v>
      </c>
      <c r="M183" s="204">
        <f>M185</f>
        <v>26337700</v>
      </c>
      <c r="N183" s="236">
        <f t="shared" si="18"/>
        <v>99.99967726974762</v>
      </c>
      <c r="S183" s="238"/>
    </row>
    <row r="184" spans="1:19" s="134" customFormat="1" ht="36">
      <c r="A184" s="185"/>
      <c r="B184" s="171" t="s">
        <v>617</v>
      </c>
      <c r="C184" s="186" t="s">
        <v>20</v>
      </c>
      <c r="D184" s="164" t="s">
        <v>101</v>
      </c>
      <c r="E184" s="164" t="s">
        <v>108</v>
      </c>
      <c r="F184" s="161" t="s">
        <v>103</v>
      </c>
      <c r="G184" s="162" t="s">
        <v>618</v>
      </c>
      <c r="H184" s="162" t="s">
        <v>275</v>
      </c>
      <c r="I184" s="163" t="s">
        <v>276</v>
      </c>
      <c r="J184" s="164"/>
      <c r="K184" s="204">
        <f>K185</f>
        <v>26337785</v>
      </c>
      <c r="L184" s="204">
        <f>L185</f>
        <v>26337785</v>
      </c>
      <c r="M184" s="204">
        <f>M185</f>
        <v>26337700</v>
      </c>
      <c r="N184" s="236">
        <f t="shared" si="18"/>
        <v>99.99967726974762</v>
      </c>
      <c r="R184" s="238"/>
      <c r="S184" s="238"/>
    </row>
    <row r="185" spans="1:19" s="134" customFormat="1" ht="54">
      <c r="A185" s="185"/>
      <c r="B185" s="171" t="s">
        <v>632</v>
      </c>
      <c r="C185" s="186" t="s">
        <v>20</v>
      </c>
      <c r="D185" s="164" t="s">
        <v>101</v>
      </c>
      <c r="E185" s="164" t="s">
        <v>108</v>
      </c>
      <c r="F185" s="161" t="s">
        <v>103</v>
      </c>
      <c r="G185" s="162" t="s">
        <v>618</v>
      </c>
      <c r="H185" s="162" t="s">
        <v>633</v>
      </c>
      <c r="I185" s="163" t="s">
        <v>276</v>
      </c>
      <c r="J185" s="164"/>
      <c r="K185" s="204">
        <f>K186+K188+K190</f>
        <v>26337785</v>
      </c>
      <c r="L185" s="204">
        <f>L186+L188+L190</f>
        <v>26337785</v>
      </c>
      <c r="M185" s="204">
        <f>M186+M188+M190</f>
        <v>26337700</v>
      </c>
      <c r="N185" s="236">
        <f t="shared" si="18"/>
        <v>99.99967726974762</v>
      </c>
      <c r="S185" s="238"/>
    </row>
    <row r="186" spans="1:19" s="134" customFormat="1" ht="108">
      <c r="A186" s="185"/>
      <c r="B186" s="171" t="s">
        <v>634</v>
      </c>
      <c r="C186" s="186" t="s">
        <v>20</v>
      </c>
      <c r="D186" s="164" t="s">
        <v>101</v>
      </c>
      <c r="E186" s="164" t="s">
        <v>108</v>
      </c>
      <c r="F186" s="161" t="s">
        <v>103</v>
      </c>
      <c r="G186" s="162" t="s">
        <v>618</v>
      </c>
      <c r="H186" s="162" t="s">
        <v>633</v>
      </c>
      <c r="I186" s="163" t="s">
        <v>635</v>
      </c>
      <c r="J186" s="164"/>
      <c r="K186" s="204">
        <f>K187</f>
        <v>14657000</v>
      </c>
      <c r="L186" s="204">
        <f>L187</f>
        <v>14657000</v>
      </c>
      <c r="M186" s="204">
        <f>M187</f>
        <v>14656930.05</v>
      </c>
      <c r="N186" s="236">
        <f t="shared" si="18"/>
        <v>99.99952275363309</v>
      </c>
      <c r="R186" s="238"/>
      <c r="S186" s="238"/>
    </row>
    <row r="187" spans="1:19" s="134" customFormat="1" ht="54">
      <c r="A187" s="185"/>
      <c r="B187" s="171" t="s">
        <v>175</v>
      </c>
      <c r="C187" s="186" t="s">
        <v>20</v>
      </c>
      <c r="D187" s="164" t="s">
        <v>101</v>
      </c>
      <c r="E187" s="164" t="s">
        <v>108</v>
      </c>
      <c r="F187" s="161" t="s">
        <v>103</v>
      </c>
      <c r="G187" s="162" t="s">
        <v>618</v>
      </c>
      <c r="H187" s="162" t="s">
        <v>633</v>
      </c>
      <c r="I187" s="163" t="s">
        <v>635</v>
      </c>
      <c r="J187" s="164" t="s">
        <v>136</v>
      </c>
      <c r="K187" s="204">
        <v>14657000</v>
      </c>
      <c r="L187" s="204">
        <v>14657000</v>
      </c>
      <c r="M187" s="204">
        <v>14656930.05</v>
      </c>
      <c r="N187" s="236">
        <f t="shared" si="18"/>
        <v>99.99952275363309</v>
      </c>
      <c r="S187" s="238"/>
    </row>
    <row r="188" spans="1:19" s="134" customFormat="1" ht="108">
      <c r="A188" s="185"/>
      <c r="B188" s="171" t="s">
        <v>634</v>
      </c>
      <c r="C188" s="186" t="s">
        <v>20</v>
      </c>
      <c r="D188" s="164" t="s">
        <v>101</v>
      </c>
      <c r="E188" s="164" t="s">
        <v>108</v>
      </c>
      <c r="F188" s="161" t="s">
        <v>103</v>
      </c>
      <c r="G188" s="162" t="s">
        <v>618</v>
      </c>
      <c r="H188" s="162" t="s">
        <v>633</v>
      </c>
      <c r="I188" s="163" t="s">
        <v>636</v>
      </c>
      <c r="J188" s="164"/>
      <c r="K188" s="204">
        <f>K189</f>
        <v>10363900</v>
      </c>
      <c r="L188" s="204">
        <f>L189</f>
        <v>10363900</v>
      </c>
      <c r="M188" s="204">
        <f>M189</f>
        <v>10363884.95</v>
      </c>
      <c r="N188" s="236">
        <f t="shared" si="18"/>
        <v>99.99985478439582</v>
      </c>
      <c r="S188" s="238"/>
    </row>
    <row r="189" spans="1:19" s="134" customFormat="1" ht="54">
      <c r="A189" s="185"/>
      <c r="B189" s="171" t="s">
        <v>175</v>
      </c>
      <c r="C189" s="186" t="s">
        <v>20</v>
      </c>
      <c r="D189" s="164" t="s">
        <v>101</v>
      </c>
      <c r="E189" s="164" t="s">
        <v>108</v>
      </c>
      <c r="F189" s="161" t="s">
        <v>103</v>
      </c>
      <c r="G189" s="162" t="s">
        <v>618</v>
      </c>
      <c r="H189" s="162" t="s">
        <v>633</v>
      </c>
      <c r="I189" s="163" t="s">
        <v>636</v>
      </c>
      <c r="J189" s="164" t="s">
        <v>136</v>
      </c>
      <c r="K189" s="204">
        <v>10363900</v>
      </c>
      <c r="L189" s="204">
        <v>10363900</v>
      </c>
      <c r="M189" s="243">
        <v>10363884.95</v>
      </c>
      <c r="N189" s="236">
        <f t="shared" si="18"/>
        <v>99.99985478439582</v>
      </c>
      <c r="R189" s="238"/>
      <c r="S189" s="238"/>
    </row>
    <row r="190" spans="1:19" s="134" customFormat="1" ht="108">
      <c r="A190" s="185"/>
      <c r="B190" s="165" t="s">
        <v>634</v>
      </c>
      <c r="C190" s="186" t="s">
        <v>20</v>
      </c>
      <c r="D190" s="164" t="s">
        <v>101</v>
      </c>
      <c r="E190" s="164" t="s">
        <v>108</v>
      </c>
      <c r="F190" s="161" t="s">
        <v>103</v>
      </c>
      <c r="G190" s="162" t="s">
        <v>618</v>
      </c>
      <c r="H190" s="162" t="s">
        <v>633</v>
      </c>
      <c r="I190" s="163" t="s">
        <v>637</v>
      </c>
      <c r="J190" s="164"/>
      <c r="K190" s="204">
        <f>K191</f>
        <v>1316885</v>
      </c>
      <c r="L190" s="204">
        <f>L191</f>
        <v>1316885</v>
      </c>
      <c r="M190" s="204">
        <f>M191</f>
        <v>1316885</v>
      </c>
      <c r="N190" s="236">
        <f t="shared" si="18"/>
        <v>100</v>
      </c>
      <c r="S190" s="238"/>
    </row>
    <row r="191" spans="1:19" s="134" customFormat="1" ht="54">
      <c r="A191" s="185"/>
      <c r="B191" s="165" t="s">
        <v>175</v>
      </c>
      <c r="C191" s="186" t="s">
        <v>20</v>
      </c>
      <c r="D191" s="164" t="s">
        <v>101</v>
      </c>
      <c r="E191" s="164" t="s">
        <v>108</v>
      </c>
      <c r="F191" s="161" t="s">
        <v>103</v>
      </c>
      <c r="G191" s="162" t="s">
        <v>618</v>
      </c>
      <c r="H191" s="162" t="s">
        <v>633</v>
      </c>
      <c r="I191" s="163" t="s">
        <v>637</v>
      </c>
      <c r="J191" s="164" t="s">
        <v>136</v>
      </c>
      <c r="K191" s="204">
        <v>1316885</v>
      </c>
      <c r="L191" s="204">
        <v>1316885</v>
      </c>
      <c r="M191" s="204">
        <v>1316885</v>
      </c>
      <c r="N191" s="236">
        <f t="shared" si="18"/>
        <v>100</v>
      </c>
      <c r="R191" s="238"/>
      <c r="S191" s="238"/>
    </row>
    <row r="192" spans="1:19" s="134" customFormat="1" ht="18">
      <c r="A192" s="185"/>
      <c r="B192" s="165" t="s">
        <v>417</v>
      </c>
      <c r="C192" s="186" t="s">
        <v>20</v>
      </c>
      <c r="D192" s="164" t="s">
        <v>101</v>
      </c>
      <c r="E192" s="164" t="s">
        <v>110</v>
      </c>
      <c r="F192" s="161"/>
      <c r="G192" s="162"/>
      <c r="H192" s="162"/>
      <c r="I192" s="163"/>
      <c r="J192" s="164"/>
      <c r="K192" s="204">
        <f>K193</f>
        <v>8668815</v>
      </c>
      <c r="L192" s="204">
        <f>L193</f>
        <v>8668815</v>
      </c>
      <c r="M192" s="204">
        <f>M193</f>
        <v>7314866.23</v>
      </c>
      <c r="N192" s="236">
        <f t="shared" si="18"/>
        <v>84.3813858064799</v>
      </c>
      <c r="S192" s="238"/>
    </row>
    <row r="193" spans="1:19" s="134" customFormat="1" ht="72">
      <c r="A193" s="185"/>
      <c r="B193" s="177" t="s">
        <v>418</v>
      </c>
      <c r="C193" s="186" t="s">
        <v>20</v>
      </c>
      <c r="D193" s="164" t="s">
        <v>101</v>
      </c>
      <c r="E193" s="164" t="s">
        <v>110</v>
      </c>
      <c r="F193" s="161" t="s">
        <v>103</v>
      </c>
      <c r="G193" s="162" t="s">
        <v>119</v>
      </c>
      <c r="H193" s="162" t="s">
        <v>275</v>
      </c>
      <c r="I193" s="163" t="s">
        <v>276</v>
      </c>
      <c r="J193" s="164"/>
      <c r="K193" s="204">
        <f>K194+K198</f>
        <v>8668815</v>
      </c>
      <c r="L193" s="204">
        <f>L194+L198</f>
        <v>8668815</v>
      </c>
      <c r="M193" s="204">
        <f>M194+M198</f>
        <v>7314866.23</v>
      </c>
      <c r="N193" s="236">
        <f t="shared" si="18"/>
        <v>84.3813858064799</v>
      </c>
      <c r="S193" s="238"/>
    </row>
    <row r="194" spans="1:19" s="134" customFormat="1" ht="36">
      <c r="A194" s="185"/>
      <c r="B194" s="177" t="s">
        <v>251</v>
      </c>
      <c r="C194" s="186" t="s">
        <v>20</v>
      </c>
      <c r="D194" s="164" t="s">
        <v>101</v>
      </c>
      <c r="E194" s="164" t="s">
        <v>110</v>
      </c>
      <c r="F194" s="161" t="s">
        <v>103</v>
      </c>
      <c r="G194" s="162" t="s">
        <v>128</v>
      </c>
      <c r="H194" s="162" t="s">
        <v>275</v>
      </c>
      <c r="I194" s="163" t="s">
        <v>276</v>
      </c>
      <c r="J194" s="164"/>
      <c r="K194" s="204">
        <f>K195</f>
        <v>1518624</v>
      </c>
      <c r="L194" s="204">
        <f>L195</f>
        <v>1518624</v>
      </c>
      <c r="M194" s="204">
        <f>M195</f>
        <v>1518624</v>
      </c>
      <c r="N194" s="236">
        <f t="shared" si="18"/>
        <v>100</v>
      </c>
      <c r="R194" s="238"/>
      <c r="S194" s="238"/>
    </row>
    <row r="195" spans="1:19" s="134" customFormat="1" ht="36">
      <c r="A195" s="185"/>
      <c r="B195" s="171" t="s">
        <v>638</v>
      </c>
      <c r="C195" s="186" t="s">
        <v>20</v>
      </c>
      <c r="D195" s="164" t="s">
        <v>101</v>
      </c>
      <c r="E195" s="164" t="s">
        <v>110</v>
      </c>
      <c r="F195" s="161" t="s">
        <v>103</v>
      </c>
      <c r="G195" s="162" t="s">
        <v>128</v>
      </c>
      <c r="H195" s="162" t="s">
        <v>106</v>
      </c>
      <c r="I195" s="163" t="s">
        <v>276</v>
      </c>
      <c r="J195" s="164"/>
      <c r="K195" s="204">
        <f aca="true" t="shared" si="24" ref="K195:M196">K196</f>
        <v>1518624</v>
      </c>
      <c r="L195" s="204">
        <f t="shared" si="24"/>
        <v>1518624</v>
      </c>
      <c r="M195" s="204">
        <f t="shared" si="24"/>
        <v>1518624</v>
      </c>
      <c r="N195" s="236">
        <f t="shared" si="18"/>
        <v>100</v>
      </c>
      <c r="S195" s="238"/>
    </row>
    <row r="196" spans="1:19" s="134" customFormat="1" ht="18">
      <c r="A196" s="185"/>
      <c r="B196" s="171" t="s">
        <v>639</v>
      </c>
      <c r="C196" s="186" t="s">
        <v>20</v>
      </c>
      <c r="D196" s="164" t="s">
        <v>101</v>
      </c>
      <c r="E196" s="164" t="s">
        <v>110</v>
      </c>
      <c r="F196" s="161" t="s">
        <v>103</v>
      </c>
      <c r="G196" s="162" t="s">
        <v>128</v>
      </c>
      <c r="H196" s="162" t="s">
        <v>106</v>
      </c>
      <c r="I196" s="163" t="s">
        <v>640</v>
      </c>
      <c r="J196" s="164"/>
      <c r="K196" s="204">
        <f t="shared" si="24"/>
        <v>1518624</v>
      </c>
      <c r="L196" s="204">
        <f t="shared" si="24"/>
        <v>1518624</v>
      </c>
      <c r="M196" s="204">
        <f t="shared" si="24"/>
        <v>1518624</v>
      </c>
      <c r="N196" s="236">
        <f t="shared" si="18"/>
        <v>100</v>
      </c>
      <c r="S196" s="238"/>
    </row>
    <row r="197" spans="1:19" s="134" customFormat="1" ht="54">
      <c r="A197" s="185"/>
      <c r="B197" s="171" t="s">
        <v>225</v>
      </c>
      <c r="C197" s="186" t="s">
        <v>20</v>
      </c>
      <c r="D197" s="164" t="s">
        <v>101</v>
      </c>
      <c r="E197" s="164" t="s">
        <v>110</v>
      </c>
      <c r="F197" s="161" t="s">
        <v>103</v>
      </c>
      <c r="G197" s="162" t="s">
        <v>128</v>
      </c>
      <c r="H197" s="162" t="s">
        <v>106</v>
      </c>
      <c r="I197" s="163" t="s">
        <v>640</v>
      </c>
      <c r="J197" s="164" t="s">
        <v>123</v>
      </c>
      <c r="K197" s="204">
        <v>1518624</v>
      </c>
      <c r="L197" s="204">
        <v>1518624</v>
      </c>
      <c r="M197" s="204">
        <v>1518624</v>
      </c>
      <c r="N197" s="236">
        <f t="shared" si="18"/>
        <v>100</v>
      </c>
      <c r="S197" s="238"/>
    </row>
    <row r="198" spans="1:19" s="134" customFormat="1" ht="54">
      <c r="A198" s="185"/>
      <c r="B198" s="171" t="s">
        <v>419</v>
      </c>
      <c r="C198" s="186" t="s">
        <v>20</v>
      </c>
      <c r="D198" s="164" t="s">
        <v>101</v>
      </c>
      <c r="E198" s="164" t="s">
        <v>110</v>
      </c>
      <c r="F198" s="161" t="s">
        <v>103</v>
      </c>
      <c r="G198" s="162" t="s">
        <v>420</v>
      </c>
      <c r="H198" s="162" t="s">
        <v>275</v>
      </c>
      <c r="I198" s="163" t="s">
        <v>276</v>
      </c>
      <c r="J198" s="164"/>
      <c r="K198" s="204">
        <f aca="true" t="shared" si="25" ref="K198:M200">K199</f>
        <v>7150191</v>
      </c>
      <c r="L198" s="204">
        <f t="shared" si="25"/>
        <v>7150191</v>
      </c>
      <c r="M198" s="204">
        <f t="shared" si="25"/>
        <v>5796242.23</v>
      </c>
      <c r="N198" s="236">
        <f t="shared" si="18"/>
        <v>81.06415940497254</v>
      </c>
      <c r="S198" s="238"/>
    </row>
    <row r="199" spans="1:19" s="134" customFormat="1" ht="54">
      <c r="A199" s="185"/>
      <c r="B199" s="171" t="s">
        <v>421</v>
      </c>
      <c r="C199" s="186" t="s">
        <v>20</v>
      </c>
      <c r="D199" s="164" t="s">
        <v>101</v>
      </c>
      <c r="E199" s="164" t="s">
        <v>110</v>
      </c>
      <c r="F199" s="161" t="s">
        <v>103</v>
      </c>
      <c r="G199" s="162" t="s">
        <v>420</v>
      </c>
      <c r="H199" s="162" t="s">
        <v>108</v>
      </c>
      <c r="I199" s="163" t="s">
        <v>276</v>
      </c>
      <c r="J199" s="164"/>
      <c r="K199" s="204">
        <f t="shared" si="25"/>
        <v>7150191</v>
      </c>
      <c r="L199" s="204">
        <f t="shared" si="25"/>
        <v>7150191</v>
      </c>
      <c r="M199" s="204">
        <f t="shared" si="25"/>
        <v>5796242.23</v>
      </c>
      <c r="N199" s="236">
        <f t="shared" si="18"/>
        <v>81.06415940497254</v>
      </c>
      <c r="S199" s="238"/>
    </row>
    <row r="200" spans="1:19" s="134" customFormat="1" ht="36">
      <c r="A200" s="185"/>
      <c r="B200" s="171" t="s">
        <v>422</v>
      </c>
      <c r="C200" s="186" t="s">
        <v>20</v>
      </c>
      <c r="D200" s="164" t="s">
        <v>101</v>
      </c>
      <c r="E200" s="164" t="s">
        <v>110</v>
      </c>
      <c r="F200" s="161" t="s">
        <v>103</v>
      </c>
      <c r="G200" s="162" t="s">
        <v>420</v>
      </c>
      <c r="H200" s="162" t="s">
        <v>108</v>
      </c>
      <c r="I200" s="163" t="s">
        <v>423</v>
      </c>
      <c r="J200" s="164"/>
      <c r="K200" s="204">
        <f t="shared" si="25"/>
        <v>7150191</v>
      </c>
      <c r="L200" s="204">
        <f t="shared" si="25"/>
        <v>7150191</v>
      </c>
      <c r="M200" s="204">
        <f t="shared" si="25"/>
        <v>5796242.23</v>
      </c>
      <c r="N200" s="236">
        <f aca="true" t="shared" si="26" ref="N200:N266">M200/L200*100</f>
        <v>81.06415940497254</v>
      </c>
      <c r="R200" s="238"/>
      <c r="S200" s="238"/>
    </row>
    <row r="201" spans="1:19" s="134" customFormat="1" ht="54">
      <c r="A201" s="185"/>
      <c r="B201" s="171" t="s">
        <v>225</v>
      </c>
      <c r="C201" s="186" t="s">
        <v>20</v>
      </c>
      <c r="D201" s="164" t="s">
        <v>101</v>
      </c>
      <c r="E201" s="164" t="s">
        <v>110</v>
      </c>
      <c r="F201" s="161" t="s">
        <v>103</v>
      </c>
      <c r="G201" s="162" t="s">
        <v>420</v>
      </c>
      <c r="H201" s="162" t="s">
        <v>108</v>
      </c>
      <c r="I201" s="163" t="s">
        <v>423</v>
      </c>
      <c r="J201" s="164" t="s">
        <v>123</v>
      </c>
      <c r="K201" s="204">
        <v>7150191</v>
      </c>
      <c r="L201" s="204">
        <v>7150191</v>
      </c>
      <c r="M201" s="204">
        <v>5796242.23</v>
      </c>
      <c r="N201" s="236">
        <f t="shared" si="26"/>
        <v>81.06415940497254</v>
      </c>
      <c r="S201" s="238"/>
    </row>
    <row r="202" spans="1:19" s="134" customFormat="1" ht="18">
      <c r="A202" s="185"/>
      <c r="B202" s="171" t="s">
        <v>99</v>
      </c>
      <c r="C202" s="186" t="s">
        <v>20</v>
      </c>
      <c r="D202" s="164" t="s">
        <v>102</v>
      </c>
      <c r="E202" s="164"/>
      <c r="F202" s="161"/>
      <c r="G202" s="162"/>
      <c r="H202" s="162"/>
      <c r="I202" s="163"/>
      <c r="J202" s="164"/>
      <c r="K202" s="204">
        <f>K203</f>
        <v>173400</v>
      </c>
      <c r="L202" s="204">
        <f>L203</f>
        <v>173400</v>
      </c>
      <c r="M202" s="204">
        <f>M203</f>
        <v>172700</v>
      </c>
      <c r="N202" s="236">
        <f t="shared" si="26"/>
        <v>99.59630911188005</v>
      </c>
      <c r="S202" s="238"/>
    </row>
    <row r="203" spans="1:19" s="134" customFormat="1" ht="36">
      <c r="A203" s="185"/>
      <c r="B203" s="240" t="s">
        <v>641</v>
      </c>
      <c r="C203" s="186" t="s">
        <v>20</v>
      </c>
      <c r="D203" s="164" t="s">
        <v>102</v>
      </c>
      <c r="E203" s="164" t="s">
        <v>101</v>
      </c>
      <c r="F203" s="161"/>
      <c r="G203" s="162"/>
      <c r="H203" s="162"/>
      <c r="I203" s="163"/>
      <c r="J203" s="164"/>
      <c r="K203" s="233">
        <f aca="true" t="shared" si="27" ref="K203:M207">K204</f>
        <v>173400</v>
      </c>
      <c r="L203" s="233">
        <f t="shared" si="27"/>
        <v>173400</v>
      </c>
      <c r="M203" s="233">
        <f t="shared" si="27"/>
        <v>172700</v>
      </c>
      <c r="N203" s="236">
        <f t="shared" si="26"/>
        <v>99.59630911188005</v>
      </c>
      <c r="S203" s="238"/>
    </row>
    <row r="204" spans="1:19" s="134" customFormat="1" ht="54">
      <c r="A204" s="185"/>
      <c r="B204" s="266" t="s">
        <v>156</v>
      </c>
      <c r="C204" s="186" t="s">
        <v>20</v>
      </c>
      <c r="D204" s="164" t="s">
        <v>102</v>
      </c>
      <c r="E204" s="164" t="s">
        <v>101</v>
      </c>
      <c r="F204" s="161" t="s">
        <v>157</v>
      </c>
      <c r="G204" s="162" t="s">
        <v>119</v>
      </c>
      <c r="H204" s="162" t="s">
        <v>275</v>
      </c>
      <c r="I204" s="163" t="s">
        <v>276</v>
      </c>
      <c r="J204" s="164"/>
      <c r="K204" s="204">
        <f t="shared" si="27"/>
        <v>173400</v>
      </c>
      <c r="L204" s="204">
        <f t="shared" si="27"/>
        <v>173400</v>
      </c>
      <c r="M204" s="204">
        <f t="shared" si="27"/>
        <v>172700</v>
      </c>
      <c r="N204" s="236">
        <f t="shared" si="26"/>
        <v>99.59630911188005</v>
      </c>
      <c r="S204" s="238"/>
    </row>
    <row r="205" spans="1:19" s="134" customFormat="1" ht="36">
      <c r="A205" s="185"/>
      <c r="B205" s="165" t="s">
        <v>251</v>
      </c>
      <c r="C205" s="186" t="s">
        <v>20</v>
      </c>
      <c r="D205" s="164" t="s">
        <v>102</v>
      </c>
      <c r="E205" s="164" t="s">
        <v>101</v>
      </c>
      <c r="F205" s="161" t="s">
        <v>157</v>
      </c>
      <c r="G205" s="162" t="s">
        <v>18</v>
      </c>
      <c r="H205" s="162" t="s">
        <v>275</v>
      </c>
      <c r="I205" s="163" t="s">
        <v>276</v>
      </c>
      <c r="J205" s="164"/>
      <c r="K205" s="204">
        <f t="shared" si="27"/>
        <v>173400</v>
      </c>
      <c r="L205" s="204">
        <f t="shared" si="27"/>
        <v>173400</v>
      </c>
      <c r="M205" s="204">
        <f t="shared" si="27"/>
        <v>172700</v>
      </c>
      <c r="N205" s="236">
        <f t="shared" si="26"/>
        <v>99.59630911188005</v>
      </c>
      <c r="R205" s="238"/>
      <c r="S205" s="238"/>
    </row>
    <row r="206" spans="1:19" s="134" customFormat="1" ht="18">
      <c r="A206" s="185"/>
      <c r="B206" s="165" t="s">
        <v>270</v>
      </c>
      <c r="C206" s="186" t="s">
        <v>20</v>
      </c>
      <c r="D206" s="164" t="s">
        <v>102</v>
      </c>
      <c r="E206" s="164" t="s">
        <v>101</v>
      </c>
      <c r="F206" s="161" t="s">
        <v>157</v>
      </c>
      <c r="G206" s="162" t="s">
        <v>18</v>
      </c>
      <c r="H206" s="162" t="s">
        <v>110</v>
      </c>
      <c r="I206" s="163" t="s">
        <v>276</v>
      </c>
      <c r="J206" s="164"/>
      <c r="K206" s="204">
        <f t="shared" si="27"/>
        <v>173400</v>
      </c>
      <c r="L206" s="204">
        <f t="shared" si="27"/>
        <v>173400</v>
      </c>
      <c r="M206" s="204">
        <f t="shared" si="27"/>
        <v>172700</v>
      </c>
      <c r="N206" s="236">
        <f t="shared" si="26"/>
        <v>99.59630911188005</v>
      </c>
      <c r="S206" s="238"/>
    </row>
    <row r="207" spans="1:19" s="134" customFormat="1" ht="36">
      <c r="A207" s="185"/>
      <c r="B207" s="171" t="s">
        <v>642</v>
      </c>
      <c r="C207" s="186" t="s">
        <v>20</v>
      </c>
      <c r="D207" s="164" t="s">
        <v>102</v>
      </c>
      <c r="E207" s="164" t="s">
        <v>101</v>
      </c>
      <c r="F207" s="161" t="s">
        <v>157</v>
      </c>
      <c r="G207" s="162" t="s">
        <v>18</v>
      </c>
      <c r="H207" s="162" t="s">
        <v>110</v>
      </c>
      <c r="I207" s="163" t="s">
        <v>643</v>
      </c>
      <c r="J207" s="164"/>
      <c r="K207" s="204">
        <f t="shared" si="27"/>
        <v>173400</v>
      </c>
      <c r="L207" s="204">
        <f t="shared" si="27"/>
        <v>173400</v>
      </c>
      <c r="M207" s="204">
        <f t="shared" si="27"/>
        <v>172700</v>
      </c>
      <c r="N207" s="236">
        <f t="shared" si="26"/>
        <v>99.59630911188005</v>
      </c>
      <c r="S207" s="238"/>
    </row>
    <row r="208" spans="1:19" s="134" customFormat="1" ht="54">
      <c r="A208" s="185"/>
      <c r="B208" s="171" t="s">
        <v>225</v>
      </c>
      <c r="C208" s="186" t="s">
        <v>20</v>
      </c>
      <c r="D208" s="164" t="s">
        <v>102</v>
      </c>
      <c r="E208" s="164" t="s">
        <v>101</v>
      </c>
      <c r="F208" s="161" t="s">
        <v>157</v>
      </c>
      <c r="G208" s="162" t="s">
        <v>18</v>
      </c>
      <c r="H208" s="162" t="s">
        <v>110</v>
      </c>
      <c r="I208" s="163" t="s">
        <v>643</v>
      </c>
      <c r="J208" s="164" t="s">
        <v>123</v>
      </c>
      <c r="K208" s="204">
        <v>173400</v>
      </c>
      <c r="L208" s="204">
        <v>173400</v>
      </c>
      <c r="M208" s="204">
        <v>172700</v>
      </c>
      <c r="N208" s="236">
        <f t="shared" si="26"/>
        <v>99.59630911188005</v>
      </c>
      <c r="S208" s="238"/>
    </row>
    <row r="209" spans="1:19" s="134" customFormat="1" ht="18">
      <c r="A209" s="185"/>
      <c r="B209" s="171" t="s">
        <v>70</v>
      </c>
      <c r="C209" s="186" t="s">
        <v>20</v>
      </c>
      <c r="D209" s="164" t="s">
        <v>103</v>
      </c>
      <c r="E209" s="164"/>
      <c r="F209" s="161"/>
      <c r="G209" s="162"/>
      <c r="H209" s="162"/>
      <c r="I209" s="163"/>
      <c r="J209" s="164"/>
      <c r="K209" s="204">
        <f>K210+K216</f>
        <v>4524500</v>
      </c>
      <c r="L209" s="204">
        <f>L210+L216</f>
        <v>4524500</v>
      </c>
      <c r="M209" s="204">
        <f>M210+M216</f>
        <v>4524461.29</v>
      </c>
      <c r="N209" s="236">
        <f t="shared" si="26"/>
        <v>99.99914443584926</v>
      </c>
      <c r="S209" s="238"/>
    </row>
    <row r="210" spans="1:19" s="134" customFormat="1" ht="18">
      <c r="A210" s="185"/>
      <c r="B210" s="165" t="s">
        <v>222</v>
      </c>
      <c r="C210" s="186" t="s">
        <v>20</v>
      </c>
      <c r="D210" s="164" t="s">
        <v>103</v>
      </c>
      <c r="E210" s="164" t="s">
        <v>108</v>
      </c>
      <c r="F210" s="161"/>
      <c r="G210" s="162"/>
      <c r="H210" s="162"/>
      <c r="I210" s="163"/>
      <c r="J210" s="164"/>
      <c r="K210" s="204">
        <f aca="true" t="shared" si="28" ref="K210:M214">K211</f>
        <v>885200</v>
      </c>
      <c r="L210" s="204">
        <f t="shared" si="28"/>
        <v>885200</v>
      </c>
      <c r="M210" s="204">
        <f t="shared" si="28"/>
        <v>885161.29</v>
      </c>
      <c r="N210" s="236">
        <f t="shared" si="26"/>
        <v>99.99562697695437</v>
      </c>
      <c r="S210" s="238"/>
    </row>
    <row r="211" spans="1:19" s="134" customFormat="1" ht="54">
      <c r="A211" s="185"/>
      <c r="B211" s="171" t="s">
        <v>257</v>
      </c>
      <c r="C211" s="186" t="s">
        <v>20</v>
      </c>
      <c r="D211" s="164" t="s">
        <v>103</v>
      </c>
      <c r="E211" s="164" t="s">
        <v>108</v>
      </c>
      <c r="F211" s="161" t="s">
        <v>107</v>
      </c>
      <c r="G211" s="162" t="s">
        <v>119</v>
      </c>
      <c r="H211" s="162" t="s">
        <v>275</v>
      </c>
      <c r="I211" s="163" t="s">
        <v>276</v>
      </c>
      <c r="J211" s="164"/>
      <c r="K211" s="204">
        <f t="shared" si="28"/>
        <v>885200</v>
      </c>
      <c r="L211" s="204">
        <f t="shared" si="28"/>
        <v>885200</v>
      </c>
      <c r="M211" s="204">
        <f t="shared" si="28"/>
        <v>885161.29</v>
      </c>
      <c r="N211" s="236">
        <f t="shared" si="26"/>
        <v>99.99562697695437</v>
      </c>
      <c r="S211" s="238"/>
    </row>
    <row r="212" spans="1:19" s="134" customFormat="1" ht="36">
      <c r="A212" s="185"/>
      <c r="B212" s="165" t="s">
        <v>251</v>
      </c>
      <c r="C212" s="186" t="s">
        <v>20</v>
      </c>
      <c r="D212" s="164" t="s">
        <v>103</v>
      </c>
      <c r="E212" s="164" t="s">
        <v>108</v>
      </c>
      <c r="F212" s="161" t="s">
        <v>107</v>
      </c>
      <c r="G212" s="162" t="s">
        <v>18</v>
      </c>
      <c r="H212" s="162" t="s">
        <v>275</v>
      </c>
      <c r="I212" s="163" t="s">
        <v>276</v>
      </c>
      <c r="J212" s="164"/>
      <c r="K212" s="204">
        <f t="shared" si="28"/>
        <v>885200</v>
      </c>
      <c r="L212" s="204">
        <f t="shared" si="28"/>
        <v>885200</v>
      </c>
      <c r="M212" s="204">
        <f t="shared" si="28"/>
        <v>885161.29</v>
      </c>
      <c r="N212" s="236">
        <f t="shared" si="26"/>
        <v>99.99562697695437</v>
      </c>
      <c r="R212" s="238"/>
      <c r="S212" s="238"/>
    </row>
    <row r="213" spans="1:19" s="134" customFormat="1" ht="90">
      <c r="A213" s="185"/>
      <c r="B213" s="165" t="s">
        <v>424</v>
      </c>
      <c r="C213" s="186" t="s">
        <v>20</v>
      </c>
      <c r="D213" s="164" t="s">
        <v>103</v>
      </c>
      <c r="E213" s="164" t="s">
        <v>108</v>
      </c>
      <c r="F213" s="161" t="s">
        <v>107</v>
      </c>
      <c r="G213" s="162" t="s">
        <v>18</v>
      </c>
      <c r="H213" s="162" t="s">
        <v>98</v>
      </c>
      <c r="I213" s="163" t="s">
        <v>276</v>
      </c>
      <c r="J213" s="164"/>
      <c r="K213" s="204">
        <f t="shared" si="28"/>
        <v>885200</v>
      </c>
      <c r="L213" s="204">
        <f t="shared" si="28"/>
        <v>885200</v>
      </c>
      <c r="M213" s="204">
        <f t="shared" si="28"/>
        <v>885161.29</v>
      </c>
      <c r="N213" s="236">
        <f t="shared" si="26"/>
        <v>99.99562697695437</v>
      </c>
      <c r="S213" s="238"/>
    </row>
    <row r="214" spans="1:19" s="134" customFormat="1" ht="72">
      <c r="A214" s="185"/>
      <c r="B214" s="171" t="s">
        <v>425</v>
      </c>
      <c r="C214" s="186" t="s">
        <v>20</v>
      </c>
      <c r="D214" s="164" t="s">
        <v>103</v>
      </c>
      <c r="E214" s="164" t="s">
        <v>108</v>
      </c>
      <c r="F214" s="161" t="s">
        <v>107</v>
      </c>
      <c r="G214" s="162" t="s">
        <v>18</v>
      </c>
      <c r="H214" s="162" t="s">
        <v>98</v>
      </c>
      <c r="I214" s="163" t="s">
        <v>301</v>
      </c>
      <c r="J214" s="164"/>
      <c r="K214" s="204">
        <f t="shared" si="28"/>
        <v>885200</v>
      </c>
      <c r="L214" s="204">
        <f t="shared" si="28"/>
        <v>885200</v>
      </c>
      <c r="M214" s="204">
        <f t="shared" si="28"/>
        <v>885161.29</v>
      </c>
      <c r="N214" s="236">
        <f t="shared" si="26"/>
        <v>99.99562697695437</v>
      </c>
      <c r="S214" s="238"/>
    </row>
    <row r="215" spans="1:19" s="134" customFormat="1" ht="36">
      <c r="A215" s="185"/>
      <c r="B215" s="171" t="s">
        <v>141</v>
      </c>
      <c r="C215" s="186" t="s">
        <v>20</v>
      </c>
      <c r="D215" s="164" t="s">
        <v>103</v>
      </c>
      <c r="E215" s="164" t="s">
        <v>108</v>
      </c>
      <c r="F215" s="161" t="s">
        <v>107</v>
      </c>
      <c r="G215" s="162" t="s">
        <v>18</v>
      </c>
      <c r="H215" s="162" t="s">
        <v>98</v>
      </c>
      <c r="I215" s="163" t="s">
        <v>301</v>
      </c>
      <c r="J215" s="164" t="s">
        <v>142</v>
      </c>
      <c r="K215" s="204">
        <v>885200</v>
      </c>
      <c r="L215" s="204">
        <v>885200</v>
      </c>
      <c r="M215" s="204">
        <v>885161.29</v>
      </c>
      <c r="N215" s="236">
        <f t="shared" si="26"/>
        <v>99.99562697695437</v>
      </c>
      <c r="S215" s="238"/>
    </row>
    <row r="216" spans="1:19" s="134" customFormat="1" ht="36">
      <c r="A216" s="185"/>
      <c r="B216" s="165" t="s">
        <v>137</v>
      </c>
      <c r="C216" s="186" t="s">
        <v>20</v>
      </c>
      <c r="D216" s="164" t="s">
        <v>103</v>
      </c>
      <c r="E216" s="164" t="s">
        <v>104</v>
      </c>
      <c r="F216" s="161"/>
      <c r="G216" s="162"/>
      <c r="H216" s="162"/>
      <c r="I216" s="163"/>
      <c r="J216" s="164"/>
      <c r="K216" s="204">
        <f>K217</f>
        <v>3639300</v>
      </c>
      <c r="L216" s="204">
        <f>L217</f>
        <v>3639300</v>
      </c>
      <c r="M216" s="204">
        <f>M217</f>
        <v>3639300</v>
      </c>
      <c r="N216" s="236">
        <f t="shared" si="26"/>
        <v>100</v>
      </c>
      <c r="S216" s="238"/>
    </row>
    <row r="217" spans="1:19" s="134" customFormat="1" ht="72">
      <c r="A217" s="185"/>
      <c r="B217" s="165" t="s">
        <v>159</v>
      </c>
      <c r="C217" s="186" t="s">
        <v>20</v>
      </c>
      <c r="D217" s="164" t="s">
        <v>103</v>
      </c>
      <c r="E217" s="164" t="s">
        <v>104</v>
      </c>
      <c r="F217" s="161" t="s">
        <v>160</v>
      </c>
      <c r="G217" s="162" t="s">
        <v>119</v>
      </c>
      <c r="H217" s="162" t="s">
        <v>275</v>
      </c>
      <c r="I217" s="163" t="s">
        <v>276</v>
      </c>
      <c r="J217" s="164"/>
      <c r="K217" s="204">
        <f aca="true" t="shared" si="29" ref="K217:M220">K218</f>
        <v>3639300</v>
      </c>
      <c r="L217" s="204">
        <f t="shared" si="29"/>
        <v>3639300</v>
      </c>
      <c r="M217" s="204">
        <f t="shared" si="29"/>
        <v>3639300</v>
      </c>
      <c r="N217" s="236">
        <f t="shared" si="26"/>
        <v>100</v>
      </c>
      <c r="S217" s="238"/>
    </row>
    <row r="218" spans="1:19" s="134" customFormat="1" ht="36">
      <c r="A218" s="185"/>
      <c r="B218" s="165" t="s">
        <v>251</v>
      </c>
      <c r="C218" s="186" t="s">
        <v>20</v>
      </c>
      <c r="D218" s="164" t="s">
        <v>103</v>
      </c>
      <c r="E218" s="164" t="s">
        <v>104</v>
      </c>
      <c r="F218" s="161" t="s">
        <v>160</v>
      </c>
      <c r="G218" s="162" t="s">
        <v>18</v>
      </c>
      <c r="H218" s="162" t="s">
        <v>275</v>
      </c>
      <c r="I218" s="163" t="s">
        <v>276</v>
      </c>
      <c r="J218" s="164"/>
      <c r="K218" s="204">
        <f t="shared" si="29"/>
        <v>3639300</v>
      </c>
      <c r="L218" s="204">
        <f t="shared" si="29"/>
        <v>3639300</v>
      </c>
      <c r="M218" s="204">
        <f t="shared" si="29"/>
        <v>3639300</v>
      </c>
      <c r="N218" s="236">
        <f t="shared" si="26"/>
        <v>100</v>
      </c>
      <c r="S218" s="238"/>
    </row>
    <row r="219" spans="1:19" s="134" customFormat="1" ht="54">
      <c r="A219" s="185"/>
      <c r="B219" s="165" t="s">
        <v>267</v>
      </c>
      <c r="C219" s="186" t="s">
        <v>20</v>
      </c>
      <c r="D219" s="164" t="s">
        <v>103</v>
      </c>
      <c r="E219" s="164" t="s">
        <v>104</v>
      </c>
      <c r="F219" s="161" t="s">
        <v>160</v>
      </c>
      <c r="G219" s="162" t="s">
        <v>18</v>
      </c>
      <c r="H219" s="162" t="s">
        <v>108</v>
      </c>
      <c r="I219" s="163" t="s">
        <v>276</v>
      </c>
      <c r="J219" s="164"/>
      <c r="K219" s="204">
        <f t="shared" si="29"/>
        <v>3639300</v>
      </c>
      <c r="L219" s="204">
        <f t="shared" si="29"/>
        <v>3639300</v>
      </c>
      <c r="M219" s="204">
        <f t="shared" si="29"/>
        <v>3639300</v>
      </c>
      <c r="N219" s="236">
        <f t="shared" si="26"/>
        <v>100</v>
      </c>
      <c r="R219" s="238"/>
      <c r="S219" s="238"/>
    </row>
    <row r="220" spans="1:19" s="134" customFormat="1" ht="54">
      <c r="A220" s="185"/>
      <c r="B220" s="165" t="s">
        <v>161</v>
      </c>
      <c r="C220" s="186" t="s">
        <v>20</v>
      </c>
      <c r="D220" s="164" t="s">
        <v>103</v>
      </c>
      <c r="E220" s="164" t="s">
        <v>104</v>
      </c>
      <c r="F220" s="161" t="s">
        <v>160</v>
      </c>
      <c r="G220" s="162" t="s">
        <v>18</v>
      </c>
      <c r="H220" s="162" t="s">
        <v>108</v>
      </c>
      <c r="I220" s="163" t="s">
        <v>307</v>
      </c>
      <c r="J220" s="164"/>
      <c r="K220" s="204">
        <f t="shared" si="29"/>
        <v>3639300</v>
      </c>
      <c r="L220" s="204">
        <f t="shared" si="29"/>
        <v>3639300</v>
      </c>
      <c r="M220" s="204">
        <f t="shared" si="29"/>
        <v>3639300</v>
      </c>
      <c r="N220" s="236">
        <f t="shared" si="26"/>
        <v>100</v>
      </c>
      <c r="S220" s="238"/>
    </row>
    <row r="221" spans="1:19" s="134" customFormat="1" ht="54">
      <c r="A221" s="185"/>
      <c r="B221" s="165" t="s">
        <v>131</v>
      </c>
      <c r="C221" s="186" t="s">
        <v>20</v>
      </c>
      <c r="D221" s="164" t="s">
        <v>103</v>
      </c>
      <c r="E221" s="164" t="s">
        <v>104</v>
      </c>
      <c r="F221" s="161" t="s">
        <v>160</v>
      </c>
      <c r="G221" s="162" t="s">
        <v>18</v>
      </c>
      <c r="H221" s="162" t="s">
        <v>108</v>
      </c>
      <c r="I221" s="163" t="s">
        <v>307</v>
      </c>
      <c r="J221" s="164" t="s">
        <v>132</v>
      </c>
      <c r="K221" s="204">
        <v>3639300</v>
      </c>
      <c r="L221" s="204">
        <v>3639300</v>
      </c>
      <c r="M221" s="204">
        <v>3639300</v>
      </c>
      <c r="N221" s="236">
        <f t="shared" si="26"/>
        <v>100</v>
      </c>
      <c r="S221" s="238"/>
    </row>
    <row r="222" spans="1:19" s="134" customFormat="1" ht="36">
      <c r="A222" s="185"/>
      <c r="B222" s="165" t="s">
        <v>366</v>
      </c>
      <c r="C222" s="186" t="s">
        <v>20</v>
      </c>
      <c r="D222" s="164" t="s">
        <v>23</v>
      </c>
      <c r="E222" s="164"/>
      <c r="F222" s="161"/>
      <c r="G222" s="162"/>
      <c r="H222" s="162"/>
      <c r="I222" s="163"/>
      <c r="J222" s="164"/>
      <c r="K222" s="204">
        <f aca="true" t="shared" si="30" ref="K222:M227">K223</f>
        <v>3500</v>
      </c>
      <c r="L222" s="204">
        <f t="shared" si="30"/>
        <v>3500</v>
      </c>
      <c r="M222" s="204">
        <f t="shared" si="30"/>
        <v>3492.97</v>
      </c>
      <c r="N222" s="236">
        <f t="shared" si="26"/>
        <v>99.79914285714285</v>
      </c>
      <c r="R222" s="238"/>
      <c r="S222" s="238"/>
    </row>
    <row r="223" spans="1:19" s="134" customFormat="1" ht="36">
      <c r="A223" s="185"/>
      <c r="B223" s="165" t="s">
        <v>427</v>
      </c>
      <c r="C223" s="186" t="s">
        <v>20</v>
      </c>
      <c r="D223" s="164" t="s">
        <v>23</v>
      </c>
      <c r="E223" s="164" t="s">
        <v>108</v>
      </c>
      <c r="F223" s="161"/>
      <c r="G223" s="162"/>
      <c r="H223" s="162"/>
      <c r="I223" s="163"/>
      <c r="J223" s="164"/>
      <c r="K223" s="204">
        <f t="shared" si="30"/>
        <v>3500</v>
      </c>
      <c r="L223" s="204">
        <f t="shared" si="30"/>
        <v>3500</v>
      </c>
      <c r="M223" s="204">
        <f t="shared" si="30"/>
        <v>3492.97</v>
      </c>
      <c r="N223" s="236">
        <f t="shared" si="26"/>
        <v>99.79914285714285</v>
      </c>
      <c r="S223" s="238"/>
    </row>
    <row r="224" spans="1:19" s="134" customFormat="1" ht="54">
      <c r="A224" s="185"/>
      <c r="B224" s="165" t="s">
        <v>156</v>
      </c>
      <c r="C224" s="186" t="s">
        <v>20</v>
      </c>
      <c r="D224" s="164" t="s">
        <v>23</v>
      </c>
      <c r="E224" s="164" t="s">
        <v>108</v>
      </c>
      <c r="F224" s="161" t="s">
        <v>157</v>
      </c>
      <c r="G224" s="162" t="s">
        <v>119</v>
      </c>
      <c r="H224" s="162" t="s">
        <v>275</v>
      </c>
      <c r="I224" s="163" t="s">
        <v>276</v>
      </c>
      <c r="J224" s="164"/>
      <c r="K224" s="204">
        <f t="shared" si="30"/>
        <v>3500</v>
      </c>
      <c r="L224" s="204">
        <f t="shared" si="30"/>
        <v>3500</v>
      </c>
      <c r="M224" s="204">
        <f t="shared" si="30"/>
        <v>3492.97</v>
      </c>
      <c r="N224" s="236">
        <f t="shared" si="26"/>
        <v>99.79914285714285</v>
      </c>
      <c r="S224" s="238"/>
    </row>
    <row r="225" spans="1:19" s="134" customFormat="1" ht="36">
      <c r="A225" s="185"/>
      <c r="B225" s="165" t="s">
        <v>251</v>
      </c>
      <c r="C225" s="186" t="s">
        <v>20</v>
      </c>
      <c r="D225" s="164" t="s">
        <v>23</v>
      </c>
      <c r="E225" s="164" t="s">
        <v>108</v>
      </c>
      <c r="F225" s="161" t="s">
        <v>157</v>
      </c>
      <c r="G225" s="162" t="s">
        <v>18</v>
      </c>
      <c r="H225" s="162" t="s">
        <v>275</v>
      </c>
      <c r="I225" s="163" t="s">
        <v>276</v>
      </c>
      <c r="J225" s="164"/>
      <c r="K225" s="204">
        <f t="shared" si="30"/>
        <v>3500</v>
      </c>
      <c r="L225" s="204">
        <f t="shared" si="30"/>
        <v>3500</v>
      </c>
      <c r="M225" s="204">
        <f t="shared" si="30"/>
        <v>3492.97</v>
      </c>
      <c r="N225" s="236">
        <f t="shared" si="26"/>
        <v>99.79914285714285</v>
      </c>
      <c r="R225" s="238"/>
      <c r="S225" s="238"/>
    </row>
    <row r="226" spans="1:19" s="134" customFormat="1" ht="54">
      <c r="A226" s="185"/>
      <c r="B226" s="165" t="s">
        <v>363</v>
      </c>
      <c r="C226" s="186" t="s">
        <v>20</v>
      </c>
      <c r="D226" s="164" t="s">
        <v>23</v>
      </c>
      <c r="E226" s="164" t="s">
        <v>108</v>
      </c>
      <c r="F226" s="161" t="s">
        <v>157</v>
      </c>
      <c r="G226" s="162" t="s">
        <v>18</v>
      </c>
      <c r="H226" s="162" t="s">
        <v>107</v>
      </c>
      <c r="I226" s="163" t="s">
        <v>276</v>
      </c>
      <c r="J226" s="164"/>
      <c r="K226" s="204">
        <f t="shared" si="30"/>
        <v>3500</v>
      </c>
      <c r="L226" s="204">
        <f t="shared" si="30"/>
        <v>3500</v>
      </c>
      <c r="M226" s="204">
        <f t="shared" si="30"/>
        <v>3492.97</v>
      </c>
      <c r="N226" s="236">
        <f t="shared" si="26"/>
        <v>99.79914285714285</v>
      </c>
      <c r="S226" s="238"/>
    </row>
    <row r="227" spans="1:19" s="134" customFormat="1" ht="36">
      <c r="A227" s="185"/>
      <c r="B227" s="165" t="s">
        <v>364</v>
      </c>
      <c r="C227" s="186" t="s">
        <v>20</v>
      </c>
      <c r="D227" s="164" t="s">
        <v>23</v>
      </c>
      <c r="E227" s="164" t="s">
        <v>108</v>
      </c>
      <c r="F227" s="161" t="s">
        <v>157</v>
      </c>
      <c r="G227" s="162" t="s">
        <v>18</v>
      </c>
      <c r="H227" s="162" t="s">
        <v>107</v>
      </c>
      <c r="I227" s="163" t="s">
        <v>365</v>
      </c>
      <c r="J227" s="164"/>
      <c r="K227" s="204">
        <f t="shared" si="30"/>
        <v>3500</v>
      </c>
      <c r="L227" s="204">
        <f t="shared" si="30"/>
        <v>3500</v>
      </c>
      <c r="M227" s="204">
        <f t="shared" si="30"/>
        <v>3492.97</v>
      </c>
      <c r="N227" s="236">
        <f t="shared" si="26"/>
        <v>99.79914285714285</v>
      </c>
      <c r="S227" s="238"/>
    </row>
    <row r="228" spans="1:19" s="134" customFormat="1" ht="36">
      <c r="A228" s="185"/>
      <c r="B228" s="165" t="s">
        <v>366</v>
      </c>
      <c r="C228" s="186" t="s">
        <v>20</v>
      </c>
      <c r="D228" s="164" t="s">
        <v>23</v>
      </c>
      <c r="E228" s="164" t="s">
        <v>108</v>
      </c>
      <c r="F228" s="161" t="s">
        <v>157</v>
      </c>
      <c r="G228" s="162" t="s">
        <v>18</v>
      </c>
      <c r="H228" s="162" t="s">
        <v>107</v>
      </c>
      <c r="I228" s="163" t="s">
        <v>365</v>
      </c>
      <c r="J228" s="164" t="s">
        <v>367</v>
      </c>
      <c r="K228" s="204">
        <v>3500</v>
      </c>
      <c r="L228" s="204">
        <v>3500</v>
      </c>
      <c r="M228" s="243">
        <v>3492.97</v>
      </c>
      <c r="N228" s="236">
        <f t="shared" si="26"/>
        <v>99.79914285714285</v>
      </c>
      <c r="R228" s="238"/>
      <c r="S228" s="238"/>
    </row>
    <row r="229" spans="1:19" s="134" customFormat="1" ht="54">
      <c r="A229" s="185"/>
      <c r="B229" s="165" t="s">
        <v>177</v>
      </c>
      <c r="C229" s="186" t="s">
        <v>20</v>
      </c>
      <c r="D229" s="164" t="s">
        <v>80</v>
      </c>
      <c r="E229" s="164"/>
      <c r="F229" s="161"/>
      <c r="G229" s="162"/>
      <c r="H229" s="162"/>
      <c r="I229" s="163"/>
      <c r="J229" s="164"/>
      <c r="K229" s="204">
        <f aca="true" t="shared" si="31" ref="K229:M231">K230</f>
        <v>50381641</v>
      </c>
      <c r="L229" s="204">
        <f t="shared" si="31"/>
        <v>50381641</v>
      </c>
      <c r="M229" s="204">
        <f t="shared" si="31"/>
        <v>47619753.27</v>
      </c>
      <c r="N229" s="236">
        <f t="shared" si="26"/>
        <v>94.51806714672118</v>
      </c>
      <c r="S229" s="238"/>
    </row>
    <row r="230" spans="1:19" s="134" customFormat="1" ht="36">
      <c r="A230" s="185"/>
      <c r="B230" s="165" t="s">
        <v>223</v>
      </c>
      <c r="C230" s="186" t="s">
        <v>20</v>
      </c>
      <c r="D230" s="164" t="s">
        <v>80</v>
      </c>
      <c r="E230" s="164" t="s">
        <v>110</v>
      </c>
      <c r="F230" s="161"/>
      <c r="G230" s="162"/>
      <c r="H230" s="162"/>
      <c r="I230" s="163"/>
      <c r="J230" s="164"/>
      <c r="K230" s="204">
        <f>K231+K314</f>
        <v>50381641</v>
      </c>
      <c r="L230" s="204">
        <f>L231+L314</f>
        <v>50381641</v>
      </c>
      <c r="M230" s="204">
        <f>M231+M314</f>
        <v>47619753.27</v>
      </c>
      <c r="N230" s="236">
        <f t="shared" si="26"/>
        <v>94.51806714672118</v>
      </c>
      <c r="S230" s="238"/>
    </row>
    <row r="231" spans="1:19" s="134" customFormat="1" ht="108">
      <c r="A231" s="185"/>
      <c r="B231" s="165" t="s">
        <v>434</v>
      </c>
      <c r="C231" s="186" t="s">
        <v>20</v>
      </c>
      <c r="D231" s="164" t="s">
        <v>80</v>
      </c>
      <c r="E231" s="164" t="s">
        <v>110</v>
      </c>
      <c r="F231" s="161" t="s">
        <v>415</v>
      </c>
      <c r="G231" s="162" t="s">
        <v>119</v>
      </c>
      <c r="H231" s="162" t="s">
        <v>275</v>
      </c>
      <c r="I231" s="163" t="s">
        <v>276</v>
      </c>
      <c r="J231" s="164"/>
      <c r="K231" s="204">
        <f t="shared" si="31"/>
        <v>40490841</v>
      </c>
      <c r="L231" s="204">
        <f t="shared" si="31"/>
        <v>40490841</v>
      </c>
      <c r="M231" s="204">
        <f t="shared" si="31"/>
        <v>37728953.27</v>
      </c>
      <c r="N231" s="236">
        <f t="shared" si="26"/>
        <v>93.17898156276874</v>
      </c>
      <c r="R231" s="238"/>
      <c r="S231" s="238"/>
    </row>
    <row r="232" spans="1:19" s="134" customFormat="1" ht="108">
      <c r="A232" s="185"/>
      <c r="B232" s="165" t="s">
        <v>416</v>
      </c>
      <c r="C232" s="186" t="s">
        <v>20</v>
      </c>
      <c r="D232" s="164" t="s">
        <v>80</v>
      </c>
      <c r="E232" s="164" t="s">
        <v>110</v>
      </c>
      <c r="F232" s="161" t="s">
        <v>415</v>
      </c>
      <c r="G232" s="162" t="s">
        <v>24</v>
      </c>
      <c r="H232" s="162" t="s">
        <v>275</v>
      </c>
      <c r="I232" s="163" t="s">
        <v>276</v>
      </c>
      <c r="J232" s="164"/>
      <c r="K232" s="204">
        <f>K233+K236+K239+K242+K245+K248+K251+K254+K257+K260+K263+K266+K269+K272+K275+K278+K281+K284+K287+K290+K293+K296+K299+K302+K305+K308+K311</f>
        <v>40490841</v>
      </c>
      <c r="L232" s="204">
        <f>L233+L236+L239+L242+L245+L248+L251+L254+L257+L260+L263+L266+L269+L272+L275+L278+L281+L284+L287+L290+L293+L296+L299+L302+L305+L308+L311</f>
        <v>40490841</v>
      </c>
      <c r="M232" s="204">
        <f>M233+M236+M239+M242+M245+M248+M251+M254+M257+M260+M263+M266+M269+M272+M275+M278+M281+M284+M287+M290+M293+M296+M299+M302+M305+M308+M311</f>
        <v>37728953.27</v>
      </c>
      <c r="N232" s="236">
        <f t="shared" si="26"/>
        <v>93.17898156276874</v>
      </c>
      <c r="S232" s="238"/>
    </row>
    <row r="233" spans="1:19" s="134" customFormat="1" ht="54">
      <c r="A233" s="185"/>
      <c r="B233" s="165" t="s">
        <v>644</v>
      </c>
      <c r="C233" s="186" t="s">
        <v>20</v>
      </c>
      <c r="D233" s="164" t="s">
        <v>80</v>
      </c>
      <c r="E233" s="164" t="s">
        <v>110</v>
      </c>
      <c r="F233" s="161" t="s">
        <v>415</v>
      </c>
      <c r="G233" s="162" t="s">
        <v>24</v>
      </c>
      <c r="H233" s="162" t="s">
        <v>110</v>
      </c>
      <c r="I233" s="163" t="s">
        <v>276</v>
      </c>
      <c r="J233" s="164"/>
      <c r="K233" s="204">
        <f aca="true" t="shared" si="32" ref="K233:M234">K234</f>
        <v>3000000</v>
      </c>
      <c r="L233" s="204">
        <f t="shared" si="32"/>
        <v>3000000</v>
      </c>
      <c r="M233" s="204">
        <f t="shared" si="32"/>
        <v>3000000</v>
      </c>
      <c r="N233" s="236">
        <f t="shared" si="26"/>
        <v>100</v>
      </c>
      <c r="S233" s="238"/>
    </row>
    <row r="234" spans="1:19" s="134" customFormat="1" ht="72">
      <c r="A234" s="185"/>
      <c r="B234" s="165" t="s">
        <v>526</v>
      </c>
      <c r="C234" s="186" t="s">
        <v>20</v>
      </c>
      <c r="D234" s="164" t="s">
        <v>80</v>
      </c>
      <c r="E234" s="164" t="s">
        <v>110</v>
      </c>
      <c r="F234" s="161" t="s">
        <v>415</v>
      </c>
      <c r="G234" s="162" t="s">
        <v>24</v>
      </c>
      <c r="H234" s="162" t="s">
        <v>110</v>
      </c>
      <c r="I234" s="163" t="s">
        <v>393</v>
      </c>
      <c r="J234" s="164"/>
      <c r="K234" s="204">
        <f t="shared" si="32"/>
        <v>3000000</v>
      </c>
      <c r="L234" s="204">
        <f t="shared" si="32"/>
        <v>3000000</v>
      </c>
      <c r="M234" s="204">
        <f t="shared" si="32"/>
        <v>3000000</v>
      </c>
      <c r="N234" s="236">
        <f t="shared" si="26"/>
        <v>100</v>
      </c>
      <c r="R234" s="238"/>
      <c r="S234" s="238"/>
    </row>
    <row r="235" spans="1:19" s="134" customFormat="1" ht="18">
      <c r="A235" s="185"/>
      <c r="B235" s="165" t="s">
        <v>133</v>
      </c>
      <c r="C235" s="186" t="s">
        <v>20</v>
      </c>
      <c r="D235" s="164" t="s">
        <v>80</v>
      </c>
      <c r="E235" s="164" t="s">
        <v>110</v>
      </c>
      <c r="F235" s="161" t="s">
        <v>415</v>
      </c>
      <c r="G235" s="162" t="s">
        <v>24</v>
      </c>
      <c r="H235" s="162" t="s">
        <v>110</v>
      </c>
      <c r="I235" s="163" t="s">
        <v>393</v>
      </c>
      <c r="J235" s="164" t="s">
        <v>134</v>
      </c>
      <c r="K235" s="204">
        <v>3000000</v>
      </c>
      <c r="L235" s="204">
        <v>3000000</v>
      </c>
      <c r="M235" s="204">
        <v>3000000</v>
      </c>
      <c r="N235" s="236">
        <f t="shared" si="26"/>
        <v>100</v>
      </c>
      <c r="S235" s="238"/>
    </row>
    <row r="236" spans="1:19" s="134" customFormat="1" ht="126">
      <c r="A236" s="185"/>
      <c r="B236" s="165" t="s">
        <v>645</v>
      </c>
      <c r="C236" s="186" t="s">
        <v>20</v>
      </c>
      <c r="D236" s="164" t="s">
        <v>80</v>
      </c>
      <c r="E236" s="164" t="s">
        <v>110</v>
      </c>
      <c r="F236" s="161" t="s">
        <v>415</v>
      </c>
      <c r="G236" s="162" t="s">
        <v>24</v>
      </c>
      <c r="H236" s="162" t="s">
        <v>98</v>
      </c>
      <c r="I236" s="163" t="s">
        <v>276</v>
      </c>
      <c r="J236" s="164"/>
      <c r="K236" s="233">
        <f aca="true" t="shared" si="33" ref="K236:M237">K237</f>
        <v>4280000</v>
      </c>
      <c r="L236" s="233">
        <f t="shared" si="33"/>
        <v>4280000</v>
      </c>
      <c r="M236" s="233">
        <f t="shared" si="33"/>
        <v>4280000</v>
      </c>
      <c r="N236" s="236">
        <f t="shared" si="26"/>
        <v>100</v>
      </c>
      <c r="S236" s="238"/>
    </row>
    <row r="237" spans="1:19" s="134" customFormat="1" ht="72">
      <c r="A237" s="185"/>
      <c r="B237" s="165" t="s">
        <v>526</v>
      </c>
      <c r="C237" s="186" t="s">
        <v>20</v>
      </c>
      <c r="D237" s="164" t="s">
        <v>80</v>
      </c>
      <c r="E237" s="164" t="s">
        <v>110</v>
      </c>
      <c r="F237" s="161" t="s">
        <v>415</v>
      </c>
      <c r="G237" s="162" t="s">
        <v>24</v>
      </c>
      <c r="H237" s="162" t="s">
        <v>98</v>
      </c>
      <c r="I237" s="163" t="s">
        <v>393</v>
      </c>
      <c r="J237" s="164"/>
      <c r="K237" s="204">
        <f t="shared" si="33"/>
        <v>4280000</v>
      </c>
      <c r="L237" s="204">
        <f t="shared" si="33"/>
        <v>4280000</v>
      </c>
      <c r="M237" s="204">
        <f t="shared" si="33"/>
        <v>4280000</v>
      </c>
      <c r="N237" s="236">
        <f t="shared" si="26"/>
        <v>100</v>
      </c>
      <c r="R237" s="238"/>
      <c r="S237" s="238"/>
    </row>
    <row r="238" spans="1:19" s="134" customFormat="1" ht="18">
      <c r="A238" s="185"/>
      <c r="B238" s="165" t="s">
        <v>133</v>
      </c>
      <c r="C238" s="186" t="s">
        <v>20</v>
      </c>
      <c r="D238" s="164" t="s">
        <v>80</v>
      </c>
      <c r="E238" s="164" t="s">
        <v>110</v>
      </c>
      <c r="F238" s="161" t="s">
        <v>415</v>
      </c>
      <c r="G238" s="162" t="s">
        <v>24</v>
      </c>
      <c r="H238" s="162" t="s">
        <v>98</v>
      </c>
      <c r="I238" s="163" t="s">
        <v>393</v>
      </c>
      <c r="J238" s="164" t="s">
        <v>134</v>
      </c>
      <c r="K238" s="204">
        <v>4280000</v>
      </c>
      <c r="L238" s="204">
        <v>4280000</v>
      </c>
      <c r="M238" s="204">
        <v>4280000</v>
      </c>
      <c r="N238" s="236">
        <f t="shared" si="26"/>
        <v>100</v>
      </c>
      <c r="S238" s="238"/>
    </row>
    <row r="239" spans="1:19" s="134" customFormat="1" ht="144">
      <c r="A239" s="185"/>
      <c r="B239" s="165" t="s">
        <v>646</v>
      </c>
      <c r="C239" s="186" t="s">
        <v>20</v>
      </c>
      <c r="D239" s="164" t="s">
        <v>80</v>
      </c>
      <c r="E239" s="164" t="s">
        <v>110</v>
      </c>
      <c r="F239" s="161" t="s">
        <v>415</v>
      </c>
      <c r="G239" s="162" t="s">
        <v>24</v>
      </c>
      <c r="H239" s="162" t="s">
        <v>101</v>
      </c>
      <c r="I239" s="163" t="s">
        <v>276</v>
      </c>
      <c r="J239" s="164"/>
      <c r="K239" s="204">
        <f aca="true" t="shared" si="34" ref="K239:M240">K240</f>
        <v>400000</v>
      </c>
      <c r="L239" s="204">
        <f t="shared" si="34"/>
        <v>400000</v>
      </c>
      <c r="M239" s="204">
        <f t="shared" si="34"/>
        <v>400000</v>
      </c>
      <c r="N239" s="236">
        <f t="shared" si="26"/>
        <v>100</v>
      </c>
      <c r="S239" s="238"/>
    </row>
    <row r="240" spans="1:19" s="134" customFormat="1" ht="72">
      <c r="A240" s="185"/>
      <c r="B240" s="165" t="s">
        <v>526</v>
      </c>
      <c r="C240" s="186" t="s">
        <v>20</v>
      </c>
      <c r="D240" s="164" t="s">
        <v>80</v>
      </c>
      <c r="E240" s="164" t="s">
        <v>110</v>
      </c>
      <c r="F240" s="161" t="s">
        <v>415</v>
      </c>
      <c r="G240" s="162" t="s">
        <v>24</v>
      </c>
      <c r="H240" s="162" t="s">
        <v>101</v>
      </c>
      <c r="I240" s="163" t="s">
        <v>393</v>
      </c>
      <c r="J240" s="164"/>
      <c r="K240" s="204">
        <f t="shared" si="34"/>
        <v>400000</v>
      </c>
      <c r="L240" s="204">
        <f t="shared" si="34"/>
        <v>400000</v>
      </c>
      <c r="M240" s="204">
        <f t="shared" si="34"/>
        <v>400000</v>
      </c>
      <c r="N240" s="236">
        <f t="shared" si="26"/>
        <v>100</v>
      </c>
      <c r="R240" s="238"/>
      <c r="S240" s="238"/>
    </row>
    <row r="241" spans="1:19" s="134" customFormat="1" ht="18">
      <c r="A241" s="185"/>
      <c r="B241" s="165" t="s">
        <v>133</v>
      </c>
      <c r="C241" s="186" t="s">
        <v>20</v>
      </c>
      <c r="D241" s="164" t="s">
        <v>80</v>
      </c>
      <c r="E241" s="164" t="s">
        <v>110</v>
      </c>
      <c r="F241" s="161" t="s">
        <v>415</v>
      </c>
      <c r="G241" s="162" t="s">
        <v>24</v>
      </c>
      <c r="H241" s="162" t="s">
        <v>101</v>
      </c>
      <c r="I241" s="163" t="s">
        <v>393</v>
      </c>
      <c r="J241" s="164" t="s">
        <v>134</v>
      </c>
      <c r="K241" s="204">
        <v>400000</v>
      </c>
      <c r="L241" s="204">
        <v>400000</v>
      </c>
      <c r="M241" s="204">
        <v>400000</v>
      </c>
      <c r="N241" s="236">
        <f t="shared" si="26"/>
        <v>100</v>
      </c>
      <c r="S241" s="238"/>
    </row>
    <row r="242" spans="1:19" s="134" customFormat="1" ht="72">
      <c r="A242" s="185"/>
      <c r="B242" s="165" t="s">
        <v>647</v>
      </c>
      <c r="C242" s="186" t="s">
        <v>20</v>
      </c>
      <c r="D242" s="164" t="s">
        <v>80</v>
      </c>
      <c r="E242" s="164" t="s">
        <v>110</v>
      </c>
      <c r="F242" s="161" t="s">
        <v>415</v>
      </c>
      <c r="G242" s="162" t="s">
        <v>24</v>
      </c>
      <c r="H242" s="162" t="s">
        <v>104</v>
      </c>
      <c r="I242" s="163" t="s">
        <v>276</v>
      </c>
      <c r="J242" s="164"/>
      <c r="K242" s="204">
        <f aca="true" t="shared" si="35" ref="K242:M243">K243</f>
        <v>36400</v>
      </c>
      <c r="L242" s="204">
        <f t="shared" si="35"/>
        <v>36400</v>
      </c>
      <c r="M242" s="204">
        <f t="shared" si="35"/>
        <v>36400</v>
      </c>
      <c r="N242" s="236">
        <f t="shared" si="26"/>
        <v>100</v>
      </c>
      <c r="S242" s="238"/>
    </row>
    <row r="243" spans="1:19" s="134" customFormat="1" ht="72">
      <c r="A243" s="185"/>
      <c r="B243" s="165" t="s">
        <v>526</v>
      </c>
      <c r="C243" s="186" t="s">
        <v>20</v>
      </c>
      <c r="D243" s="164" t="s">
        <v>80</v>
      </c>
      <c r="E243" s="164" t="s">
        <v>110</v>
      </c>
      <c r="F243" s="161" t="s">
        <v>415</v>
      </c>
      <c r="G243" s="162" t="s">
        <v>24</v>
      </c>
      <c r="H243" s="162" t="s">
        <v>104</v>
      </c>
      <c r="I243" s="163" t="s">
        <v>393</v>
      </c>
      <c r="J243" s="164"/>
      <c r="K243" s="204">
        <f t="shared" si="35"/>
        <v>36400</v>
      </c>
      <c r="L243" s="204">
        <f t="shared" si="35"/>
        <v>36400</v>
      </c>
      <c r="M243" s="204">
        <f t="shared" si="35"/>
        <v>36400</v>
      </c>
      <c r="N243" s="236">
        <f t="shared" si="26"/>
        <v>100</v>
      </c>
      <c r="R243" s="238"/>
      <c r="S243" s="238"/>
    </row>
    <row r="244" spans="1:19" s="134" customFormat="1" ht="18">
      <c r="A244" s="185"/>
      <c r="B244" s="165" t="s">
        <v>133</v>
      </c>
      <c r="C244" s="186" t="s">
        <v>20</v>
      </c>
      <c r="D244" s="164" t="s">
        <v>80</v>
      </c>
      <c r="E244" s="164" t="s">
        <v>110</v>
      </c>
      <c r="F244" s="161" t="s">
        <v>415</v>
      </c>
      <c r="G244" s="162" t="s">
        <v>24</v>
      </c>
      <c r="H244" s="162" t="s">
        <v>104</v>
      </c>
      <c r="I244" s="163" t="s">
        <v>393</v>
      </c>
      <c r="J244" s="164" t="s">
        <v>134</v>
      </c>
      <c r="K244" s="204">
        <v>36400</v>
      </c>
      <c r="L244" s="204">
        <v>36400</v>
      </c>
      <c r="M244" s="204">
        <v>36400</v>
      </c>
      <c r="N244" s="236">
        <f t="shared" si="26"/>
        <v>100</v>
      </c>
      <c r="S244" s="238"/>
    </row>
    <row r="245" spans="1:19" s="134" customFormat="1" ht="72">
      <c r="A245" s="185"/>
      <c r="B245" s="165" t="s">
        <v>648</v>
      </c>
      <c r="C245" s="186" t="s">
        <v>20</v>
      </c>
      <c r="D245" s="164" t="s">
        <v>80</v>
      </c>
      <c r="E245" s="164" t="s">
        <v>110</v>
      </c>
      <c r="F245" s="161" t="s">
        <v>415</v>
      </c>
      <c r="G245" s="162" t="s">
        <v>24</v>
      </c>
      <c r="H245" s="162" t="s">
        <v>102</v>
      </c>
      <c r="I245" s="163" t="s">
        <v>276</v>
      </c>
      <c r="J245" s="164"/>
      <c r="K245" s="204">
        <f aca="true" t="shared" si="36" ref="K245:M246">K246</f>
        <v>56600</v>
      </c>
      <c r="L245" s="204">
        <f t="shared" si="36"/>
        <v>56600</v>
      </c>
      <c r="M245" s="204">
        <f t="shared" si="36"/>
        <v>56600</v>
      </c>
      <c r="N245" s="236">
        <f t="shared" si="26"/>
        <v>100</v>
      </c>
      <c r="S245" s="238"/>
    </row>
    <row r="246" spans="1:19" s="134" customFormat="1" ht="72">
      <c r="A246" s="185"/>
      <c r="B246" s="165" t="s">
        <v>526</v>
      </c>
      <c r="C246" s="186" t="s">
        <v>20</v>
      </c>
      <c r="D246" s="164" t="s">
        <v>80</v>
      </c>
      <c r="E246" s="164" t="s">
        <v>110</v>
      </c>
      <c r="F246" s="161" t="s">
        <v>415</v>
      </c>
      <c r="G246" s="162" t="s">
        <v>24</v>
      </c>
      <c r="H246" s="162" t="s">
        <v>102</v>
      </c>
      <c r="I246" s="163" t="s">
        <v>393</v>
      </c>
      <c r="J246" s="164"/>
      <c r="K246" s="204">
        <f t="shared" si="36"/>
        <v>56600</v>
      </c>
      <c r="L246" s="204">
        <f t="shared" si="36"/>
        <v>56600</v>
      </c>
      <c r="M246" s="204">
        <f t="shared" si="36"/>
        <v>56600</v>
      </c>
      <c r="N246" s="236">
        <f t="shared" si="26"/>
        <v>100</v>
      </c>
      <c r="R246" s="238"/>
      <c r="S246" s="238"/>
    </row>
    <row r="247" spans="1:19" s="134" customFormat="1" ht="18">
      <c r="A247" s="185"/>
      <c r="B247" s="165" t="s">
        <v>133</v>
      </c>
      <c r="C247" s="186" t="s">
        <v>20</v>
      </c>
      <c r="D247" s="164" t="s">
        <v>80</v>
      </c>
      <c r="E247" s="164" t="s">
        <v>110</v>
      </c>
      <c r="F247" s="161" t="s">
        <v>415</v>
      </c>
      <c r="G247" s="162" t="s">
        <v>24</v>
      </c>
      <c r="H247" s="162" t="s">
        <v>102</v>
      </c>
      <c r="I247" s="163" t="s">
        <v>393</v>
      </c>
      <c r="J247" s="164" t="s">
        <v>134</v>
      </c>
      <c r="K247" s="204">
        <v>56600</v>
      </c>
      <c r="L247" s="204">
        <v>56600</v>
      </c>
      <c r="M247" s="204">
        <v>56600</v>
      </c>
      <c r="N247" s="236">
        <f t="shared" si="26"/>
        <v>100</v>
      </c>
      <c r="S247" s="238"/>
    </row>
    <row r="248" spans="1:19" s="134" customFormat="1" ht="36">
      <c r="A248" s="185"/>
      <c r="B248" s="165" t="s">
        <v>649</v>
      </c>
      <c r="C248" s="186" t="s">
        <v>20</v>
      </c>
      <c r="D248" s="164" t="s">
        <v>80</v>
      </c>
      <c r="E248" s="164" t="s">
        <v>110</v>
      </c>
      <c r="F248" s="161" t="s">
        <v>415</v>
      </c>
      <c r="G248" s="162" t="s">
        <v>24</v>
      </c>
      <c r="H248" s="162" t="s">
        <v>106</v>
      </c>
      <c r="I248" s="163" t="s">
        <v>276</v>
      </c>
      <c r="J248" s="164"/>
      <c r="K248" s="204">
        <f aca="true" t="shared" si="37" ref="K248:M249">K249</f>
        <v>3265410</v>
      </c>
      <c r="L248" s="204">
        <f t="shared" si="37"/>
        <v>3265410</v>
      </c>
      <c r="M248" s="204">
        <f t="shared" si="37"/>
        <v>3265410</v>
      </c>
      <c r="N248" s="236">
        <f t="shared" si="26"/>
        <v>100</v>
      </c>
      <c r="S248" s="238"/>
    </row>
    <row r="249" spans="1:19" s="134" customFormat="1" ht="72">
      <c r="A249" s="185"/>
      <c r="B249" s="165" t="s">
        <v>526</v>
      </c>
      <c r="C249" s="186" t="s">
        <v>20</v>
      </c>
      <c r="D249" s="164" t="s">
        <v>80</v>
      </c>
      <c r="E249" s="164" t="s">
        <v>110</v>
      </c>
      <c r="F249" s="161" t="s">
        <v>415</v>
      </c>
      <c r="G249" s="162" t="s">
        <v>24</v>
      </c>
      <c r="H249" s="162" t="s">
        <v>106</v>
      </c>
      <c r="I249" s="163" t="s">
        <v>393</v>
      </c>
      <c r="J249" s="164"/>
      <c r="K249" s="204">
        <f t="shared" si="37"/>
        <v>3265410</v>
      </c>
      <c r="L249" s="204">
        <f t="shared" si="37"/>
        <v>3265410</v>
      </c>
      <c r="M249" s="204">
        <f t="shared" si="37"/>
        <v>3265410</v>
      </c>
      <c r="N249" s="236">
        <f t="shared" si="26"/>
        <v>100</v>
      </c>
      <c r="R249" s="238"/>
      <c r="S249" s="238"/>
    </row>
    <row r="250" spans="1:19" s="134" customFormat="1" ht="18">
      <c r="A250" s="185"/>
      <c r="B250" s="165" t="s">
        <v>133</v>
      </c>
      <c r="C250" s="186" t="s">
        <v>20</v>
      </c>
      <c r="D250" s="164" t="s">
        <v>80</v>
      </c>
      <c r="E250" s="164" t="s">
        <v>110</v>
      </c>
      <c r="F250" s="161" t="s">
        <v>415</v>
      </c>
      <c r="G250" s="162" t="s">
        <v>24</v>
      </c>
      <c r="H250" s="162" t="s">
        <v>106</v>
      </c>
      <c r="I250" s="163" t="s">
        <v>393</v>
      </c>
      <c r="J250" s="164" t="s">
        <v>134</v>
      </c>
      <c r="K250" s="204">
        <v>3265410</v>
      </c>
      <c r="L250" s="204">
        <v>3265410</v>
      </c>
      <c r="M250" s="204">
        <v>3265410</v>
      </c>
      <c r="N250" s="236">
        <f t="shared" si="26"/>
        <v>100</v>
      </c>
      <c r="S250" s="238"/>
    </row>
    <row r="251" spans="1:19" s="134" customFormat="1" ht="54">
      <c r="A251" s="185"/>
      <c r="B251" s="165" t="s">
        <v>650</v>
      </c>
      <c r="C251" s="186" t="s">
        <v>20</v>
      </c>
      <c r="D251" s="164" t="s">
        <v>80</v>
      </c>
      <c r="E251" s="164" t="s">
        <v>110</v>
      </c>
      <c r="F251" s="161" t="s">
        <v>415</v>
      </c>
      <c r="G251" s="162" t="s">
        <v>24</v>
      </c>
      <c r="H251" s="162" t="s">
        <v>107</v>
      </c>
      <c r="I251" s="163" t="s">
        <v>276</v>
      </c>
      <c r="J251" s="164"/>
      <c r="K251" s="204">
        <f aca="true" t="shared" si="38" ref="K251:M252">K252</f>
        <v>1200000</v>
      </c>
      <c r="L251" s="204">
        <f t="shared" si="38"/>
        <v>1200000</v>
      </c>
      <c r="M251" s="204">
        <f t="shared" si="38"/>
        <v>1200000</v>
      </c>
      <c r="N251" s="236">
        <f t="shared" si="26"/>
        <v>100</v>
      </c>
      <c r="S251" s="238"/>
    </row>
    <row r="252" spans="1:19" s="134" customFormat="1" ht="72">
      <c r="A252" s="185"/>
      <c r="B252" s="165" t="s">
        <v>526</v>
      </c>
      <c r="C252" s="186" t="s">
        <v>20</v>
      </c>
      <c r="D252" s="164" t="s">
        <v>80</v>
      </c>
      <c r="E252" s="164" t="s">
        <v>110</v>
      </c>
      <c r="F252" s="161" t="s">
        <v>415</v>
      </c>
      <c r="G252" s="162" t="s">
        <v>24</v>
      </c>
      <c r="H252" s="162" t="s">
        <v>107</v>
      </c>
      <c r="I252" s="163" t="s">
        <v>393</v>
      </c>
      <c r="J252" s="164"/>
      <c r="K252" s="204">
        <f t="shared" si="38"/>
        <v>1200000</v>
      </c>
      <c r="L252" s="204">
        <f t="shared" si="38"/>
        <v>1200000</v>
      </c>
      <c r="M252" s="204">
        <f t="shared" si="38"/>
        <v>1200000</v>
      </c>
      <c r="N252" s="236">
        <f t="shared" si="26"/>
        <v>100</v>
      </c>
      <c r="R252" s="238"/>
      <c r="S252" s="238"/>
    </row>
    <row r="253" spans="1:19" s="134" customFormat="1" ht="18">
      <c r="A253" s="185"/>
      <c r="B253" s="165" t="s">
        <v>133</v>
      </c>
      <c r="C253" s="186" t="s">
        <v>20</v>
      </c>
      <c r="D253" s="164" t="s">
        <v>80</v>
      </c>
      <c r="E253" s="164" t="s">
        <v>110</v>
      </c>
      <c r="F253" s="161" t="s">
        <v>415</v>
      </c>
      <c r="G253" s="162" t="s">
        <v>24</v>
      </c>
      <c r="H253" s="162" t="s">
        <v>107</v>
      </c>
      <c r="I253" s="163" t="s">
        <v>393</v>
      </c>
      <c r="J253" s="164" t="s">
        <v>134</v>
      </c>
      <c r="K253" s="233">
        <v>1200000</v>
      </c>
      <c r="L253" s="233">
        <v>1200000</v>
      </c>
      <c r="M253" s="233">
        <v>1200000</v>
      </c>
      <c r="N253" s="236">
        <f t="shared" si="26"/>
        <v>100</v>
      </c>
      <c r="S253" s="238"/>
    </row>
    <row r="254" spans="1:19" s="134" customFormat="1" ht="144">
      <c r="A254" s="185"/>
      <c r="B254" s="165" t="s">
        <v>527</v>
      </c>
      <c r="C254" s="186" t="s">
        <v>20</v>
      </c>
      <c r="D254" s="164" t="s">
        <v>80</v>
      </c>
      <c r="E254" s="164" t="s">
        <v>110</v>
      </c>
      <c r="F254" s="161" t="s">
        <v>415</v>
      </c>
      <c r="G254" s="162" t="s">
        <v>24</v>
      </c>
      <c r="H254" s="162" t="s">
        <v>103</v>
      </c>
      <c r="I254" s="163" t="s">
        <v>276</v>
      </c>
      <c r="J254" s="164"/>
      <c r="K254" s="204">
        <f aca="true" t="shared" si="39" ref="K254:M255">K255</f>
        <v>2440000</v>
      </c>
      <c r="L254" s="204">
        <f t="shared" si="39"/>
        <v>2440000</v>
      </c>
      <c r="M254" s="204">
        <f t="shared" si="39"/>
        <v>2440000</v>
      </c>
      <c r="N254" s="236">
        <f t="shared" si="26"/>
        <v>100</v>
      </c>
      <c r="S254" s="238"/>
    </row>
    <row r="255" spans="1:19" s="134" customFormat="1" ht="72">
      <c r="A255" s="185"/>
      <c r="B255" s="165" t="s">
        <v>526</v>
      </c>
      <c r="C255" s="186" t="s">
        <v>20</v>
      </c>
      <c r="D255" s="164" t="s">
        <v>80</v>
      </c>
      <c r="E255" s="164" t="s">
        <v>110</v>
      </c>
      <c r="F255" s="161" t="s">
        <v>415</v>
      </c>
      <c r="G255" s="162" t="s">
        <v>24</v>
      </c>
      <c r="H255" s="162" t="s">
        <v>103</v>
      </c>
      <c r="I255" s="163" t="s">
        <v>393</v>
      </c>
      <c r="J255" s="164"/>
      <c r="K255" s="204">
        <f t="shared" si="39"/>
        <v>2440000</v>
      </c>
      <c r="L255" s="204">
        <f t="shared" si="39"/>
        <v>2440000</v>
      </c>
      <c r="M255" s="204">
        <f t="shared" si="39"/>
        <v>2440000</v>
      </c>
      <c r="N255" s="236">
        <f t="shared" si="26"/>
        <v>100</v>
      </c>
      <c r="R255" s="238"/>
      <c r="S255" s="238"/>
    </row>
    <row r="256" spans="1:19" s="134" customFormat="1" ht="18">
      <c r="A256" s="185"/>
      <c r="B256" s="165" t="s">
        <v>133</v>
      </c>
      <c r="C256" s="186" t="s">
        <v>20</v>
      </c>
      <c r="D256" s="164" t="s">
        <v>80</v>
      </c>
      <c r="E256" s="164" t="s">
        <v>110</v>
      </c>
      <c r="F256" s="161" t="s">
        <v>415</v>
      </c>
      <c r="G256" s="162" t="s">
        <v>24</v>
      </c>
      <c r="H256" s="162" t="s">
        <v>103</v>
      </c>
      <c r="I256" s="163" t="s">
        <v>393</v>
      </c>
      <c r="J256" s="164" t="s">
        <v>134</v>
      </c>
      <c r="K256" s="204">
        <v>2440000</v>
      </c>
      <c r="L256" s="204">
        <v>2440000</v>
      </c>
      <c r="M256" s="204">
        <v>2440000</v>
      </c>
      <c r="N256" s="236">
        <f t="shared" si="26"/>
        <v>100</v>
      </c>
      <c r="S256" s="238"/>
    </row>
    <row r="257" spans="1:14" s="134" customFormat="1" ht="54">
      <c r="A257" s="185"/>
      <c r="B257" s="165" t="s">
        <v>651</v>
      </c>
      <c r="C257" s="186" t="s">
        <v>20</v>
      </c>
      <c r="D257" s="164" t="s">
        <v>80</v>
      </c>
      <c r="E257" s="164" t="s">
        <v>110</v>
      </c>
      <c r="F257" s="161" t="s">
        <v>415</v>
      </c>
      <c r="G257" s="162" t="s">
        <v>24</v>
      </c>
      <c r="H257" s="162" t="s">
        <v>105</v>
      </c>
      <c r="I257" s="163" t="s">
        <v>276</v>
      </c>
      <c r="J257" s="164"/>
      <c r="K257" s="204">
        <f aca="true" t="shared" si="40" ref="K257:M258">K258</f>
        <v>3213149</v>
      </c>
      <c r="L257" s="204">
        <f t="shared" si="40"/>
        <v>3213149</v>
      </c>
      <c r="M257" s="204">
        <f t="shared" si="40"/>
        <v>3213149</v>
      </c>
      <c r="N257" s="236">
        <f t="shared" si="26"/>
        <v>100</v>
      </c>
    </row>
    <row r="258" spans="1:14" s="134" customFormat="1" ht="72">
      <c r="A258" s="185"/>
      <c r="B258" s="165" t="s">
        <v>526</v>
      </c>
      <c r="C258" s="186" t="s">
        <v>20</v>
      </c>
      <c r="D258" s="164" t="s">
        <v>80</v>
      </c>
      <c r="E258" s="164" t="s">
        <v>110</v>
      </c>
      <c r="F258" s="161" t="s">
        <v>415</v>
      </c>
      <c r="G258" s="162" t="s">
        <v>24</v>
      </c>
      <c r="H258" s="162" t="s">
        <v>105</v>
      </c>
      <c r="I258" s="163" t="s">
        <v>393</v>
      </c>
      <c r="J258" s="164"/>
      <c r="K258" s="204">
        <f t="shared" si="40"/>
        <v>3213149</v>
      </c>
      <c r="L258" s="204">
        <f t="shared" si="40"/>
        <v>3213149</v>
      </c>
      <c r="M258" s="204">
        <f t="shared" si="40"/>
        <v>3213149</v>
      </c>
      <c r="N258" s="236">
        <f t="shared" si="26"/>
        <v>100</v>
      </c>
    </row>
    <row r="259" spans="1:14" s="134" customFormat="1" ht="18">
      <c r="A259" s="185"/>
      <c r="B259" s="165" t="s">
        <v>133</v>
      </c>
      <c r="C259" s="186" t="s">
        <v>20</v>
      </c>
      <c r="D259" s="164" t="s">
        <v>80</v>
      </c>
      <c r="E259" s="164" t="s">
        <v>110</v>
      </c>
      <c r="F259" s="161" t="s">
        <v>415</v>
      </c>
      <c r="G259" s="162" t="s">
        <v>24</v>
      </c>
      <c r="H259" s="162" t="s">
        <v>105</v>
      </c>
      <c r="I259" s="163" t="s">
        <v>393</v>
      </c>
      <c r="J259" s="164" t="s">
        <v>134</v>
      </c>
      <c r="K259" s="204">
        <v>3213149</v>
      </c>
      <c r="L259" s="204">
        <v>3213149</v>
      </c>
      <c r="M259" s="204">
        <v>3213149</v>
      </c>
      <c r="N259" s="236">
        <f t="shared" si="26"/>
        <v>100</v>
      </c>
    </row>
    <row r="260" spans="1:14" s="134" customFormat="1" ht="54">
      <c r="A260" s="185"/>
      <c r="B260" s="165" t="s">
        <v>652</v>
      </c>
      <c r="C260" s="186" t="s">
        <v>20</v>
      </c>
      <c r="D260" s="164" t="s">
        <v>80</v>
      </c>
      <c r="E260" s="164" t="s">
        <v>110</v>
      </c>
      <c r="F260" s="161" t="s">
        <v>415</v>
      </c>
      <c r="G260" s="162" t="s">
        <v>24</v>
      </c>
      <c r="H260" s="162" t="s">
        <v>36</v>
      </c>
      <c r="I260" s="163" t="s">
        <v>276</v>
      </c>
      <c r="J260" s="164"/>
      <c r="K260" s="204">
        <f aca="true" t="shared" si="41" ref="K260:M261">K261</f>
        <v>2100000</v>
      </c>
      <c r="L260" s="204">
        <f t="shared" si="41"/>
        <v>2100000</v>
      </c>
      <c r="M260" s="204">
        <f t="shared" si="41"/>
        <v>0</v>
      </c>
      <c r="N260" s="236">
        <f t="shared" si="26"/>
        <v>0</v>
      </c>
    </row>
    <row r="261" spans="1:14" s="134" customFormat="1" ht="72">
      <c r="A261" s="185"/>
      <c r="B261" s="165" t="s">
        <v>526</v>
      </c>
      <c r="C261" s="186" t="s">
        <v>20</v>
      </c>
      <c r="D261" s="164" t="s">
        <v>80</v>
      </c>
      <c r="E261" s="164" t="s">
        <v>110</v>
      </c>
      <c r="F261" s="161" t="s">
        <v>415</v>
      </c>
      <c r="G261" s="162" t="s">
        <v>24</v>
      </c>
      <c r="H261" s="162" t="s">
        <v>36</v>
      </c>
      <c r="I261" s="163" t="s">
        <v>393</v>
      </c>
      <c r="J261" s="164"/>
      <c r="K261" s="204">
        <f t="shared" si="41"/>
        <v>2100000</v>
      </c>
      <c r="L261" s="204">
        <f t="shared" si="41"/>
        <v>2100000</v>
      </c>
      <c r="M261" s="204">
        <f t="shared" si="41"/>
        <v>0</v>
      </c>
      <c r="N261" s="236">
        <f t="shared" si="26"/>
        <v>0</v>
      </c>
    </row>
    <row r="262" spans="1:14" s="134" customFormat="1" ht="18">
      <c r="A262" s="185"/>
      <c r="B262" s="165" t="s">
        <v>133</v>
      </c>
      <c r="C262" s="186" t="s">
        <v>20</v>
      </c>
      <c r="D262" s="164" t="s">
        <v>80</v>
      </c>
      <c r="E262" s="164" t="s">
        <v>110</v>
      </c>
      <c r="F262" s="161" t="s">
        <v>415</v>
      </c>
      <c r="G262" s="162" t="s">
        <v>24</v>
      </c>
      <c r="H262" s="162" t="s">
        <v>36</v>
      </c>
      <c r="I262" s="163" t="s">
        <v>393</v>
      </c>
      <c r="J262" s="164" t="s">
        <v>134</v>
      </c>
      <c r="K262" s="204">
        <v>2100000</v>
      </c>
      <c r="L262" s="204">
        <v>2100000</v>
      </c>
      <c r="M262" s="204">
        <v>0</v>
      </c>
      <c r="N262" s="236">
        <f t="shared" si="26"/>
        <v>0</v>
      </c>
    </row>
    <row r="263" spans="1:14" s="134" customFormat="1" ht="54">
      <c r="A263" s="185"/>
      <c r="B263" s="165" t="s">
        <v>653</v>
      </c>
      <c r="C263" s="186" t="s">
        <v>20</v>
      </c>
      <c r="D263" s="164" t="s">
        <v>80</v>
      </c>
      <c r="E263" s="164" t="s">
        <v>110</v>
      </c>
      <c r="F263" s="161" t="s">
        <v>415</v>
      </c>
      <c r="G263" s="162" t="s">
        <v>24</v>
      </c>
      <c r="H263" s="162" t="s">
        <v>23</v>
      </c>
      <c r="I263" s="163" t="s">
        <v>276</v>
      </c>
      <c r="J263" s="164"/>
      <c r="K263" s="204">
        <f aca="true" t="shared" si="42" ref="K263:M264">K264</f>
        <v>549400</v>
      </c>
      <c r="L263" s="204">
        <f t="shared" si="42"/>
        <v>549400</v>
      </c>
      <c r="M263" s="204">
        <f t="shared" si="42"/>
        <v>0</v>
      </c>
      <c r="N263" s="236">
        <f t="shared" si="26"/>
        <v>0</v>
      </c>
    </row>
    <row r="264" spans="1:14" s="134" customFormat="1" ht="72">
      <c r="A264" s="185"/>
      <c r="B264" s="165" t="s">
        <v>526</v>
      </c>
      <c r="C264" s="186" t="s">
        <v>20</v>
      </c>
      <c r="D264" s="164" t="s">
        <v>80</v>
      </c>
      <c r="E264" s="164" t="s">
        <v>110</v>
      </c>
      <c r="F264" s="161" t="s">
        <v>415</v>
      </c>
      <c r="G264" s="162" t="s">
        <v>24</v>
      </c>
      <c r="H264" s="162" t="s">
        <v>23</v>
      </c>
      <c r="I264" s="163" t="s">
        <v>393</v>
      </c>
      <c r="J264" s="164"/>
      <c r="K264" s="204">
        <f t="shared" si="42"/>
        <v>549400</v>
      </c>
      <c r="L264" s="204">
        <f t="shared" si="42"/>
        <v>549400</v>
      </c>
      <c r="M264" s="204">
        <f t="shared" si="42"/>
        <v>0</v>
      </c>
      <c r="N264" s="236">
        <f t="shared" si="26"/>
        <v>0</v>
      </c>
    </row>
    <row r="265" spans="1:14" s="134" customFormat="1" ht="18">
      <c r="A265" s="185"/>
      <c r="B265" s="165" t="s">
        <v>133</v>
      </c>
      <c r="C265" s="186" t="s">
        <v>20</v>
      </c>
      <c r="D265" s="164" t="s">
        <v>80</v>
      </c>
      <c r="E265" s="164" t="s">
        <v>110</v>
      </c>
      <c r="F265" s="161" t="s">
        <v>415</v>
      </c>
      <c r="G265" s="162" t="s">
        <v>24</v>
      </c>
      <c r="H265" s="162" t="s">
        <v>23</v>
      </c>
      <c r="I265" s="163" t="s">
        <v>393</v>
      </c>
      <c r="J265" s="164" t="s">
        <v>134</v>
      </c>
      <c r="K265" s="204">
        <v>549400</v>
      </c>
      <c r="L265" s="204">
        <v>549400</v>
      </c>
      <c r="M265" s="204">
        <v>0</v>
      </c>
      <c r="N265" s="236">
        <f t="shared" si="26"/>
        <v>0</v>
      </c>
    </row>
    <row r="266" spans="1:14" s="134" customFormat="1" ht="72">
      <c r="A266" s="185"/>
      <c r="B266" s="165" t="s">
        <v>654</v>
      </c>
      <c r="C266" s="186" t="s">
        <v>20</v>
      </c>
      <c r="D266" s="164" t="s">
        <v>80</v>
      </c>
      <c r="E266" s="164" t="s">
        <v>110</v>
      </c>
      <c r="F266" s="161" t="s">
        <v>415</v>
      </c>
      <c r="G266" s="162" t="s">
        <v>24</v>
      </c>
      <c r="H266" s="162" t="s">
        <v>160</v>
      </c>
      <c r="I266" s="163" t="s">
        <v>276</v>
      </c>
      <c r="J266" s="164"/>
      <c r="K266" s="204">
        <f aca="true" t="shared" si="43" ref="K266:M267">K267</f>
        <v>1504000</v>
      </c>
      <c r="L266" s="204">
        <f t="shared" si="43"/>
        <v>1504000</v>
      </c>
      <c r="M266" s="204">
        <f t="shared" si="43"/>
        <v>1504000</v>
      </c>
      <c r="N266" s="236">
        <f t="shared" si="26"/>
        <v>100</v>
      </c>
    </row>
    <row r="267" spans="1:14" s="134" customFormat="1" ht="72">
      <c r="A267" s="185"/>
      <c r="B267" s="165" t="s">
        <v>526</v>
      </c>
      <c r="C267" s="186" t="s">
        <v>20</v>
      </c>
      <c r="D267" s="164" t="s">
        <v>80</v>
      </c>
      <c r="E267" s="164" t="s">
        <v>110</v>
      </c>
      <c r="F267" s="161" t="s">
        <v>415</v>
      </c>
      <c r="G267" s="162" t="s">
        <v>24</v>
      </c>
      <c r="H267" s="162" t="s">
        <v>160</v>
      </c>
      <c r="I267" s="163" t="s">
        <v>393</v>
      </c>
      <c r="J267" s="164"/>
      <c r="K267" s="204">
        <f t="shared" si="43"/>
        <v>1504000</v>
      </c>
      <c r="L267" s="204">
        <f t="shared" si="43"/>
        <v>1504000</v>
      </c>
      <c r="M267" s="204">
        <f t="shared" si="43"/>
        <v>1504000</v>
      </c>
      <c r="N267" s="236">
        <f aca="true" t="shared" si="44" ref="N267:N335">M267/L267*100</f>
        <v>100</v>
      </c>
    </row>
    <row r="268" spans="1:14" s="134" customFormat="1" ht="18">
      <c r="A268" s="185"/>
      <c r="B268" s="165" t="s">
        <v>133</v>
      </c>
      <c r="C268" s="186" t="s">
        <v>20</v>
      </c>
      <c r="D268" s="164" t="s">
        <v>80</v>
      </c>
      <c r="E268" s="164" t="s">
        <v>110</v>
      </c>
      <c r="F268" s="161" t="s">
        <v>415</v>
      </c>
      <c r="G268" s="162" t="s">
        <v>24</v>
      </c>
      <c r="H268" s="162" t="s">
        <v>160</v>
      </c>
      <c r="I268" s="163" t="s">
        <v>393</v>
      </c>
      <c r="J268" s="164" t="s">
        <v>134</v>
      </c>
      <c r="K268" s="204">
        <v>1504000</v>
      </c>
      <c r="L268" s="204">
        <v>1504000</v>
      </c>
      <c r="M268" s="204">
        <v>1504000</v>
      </c>
      <c r="N268" s="236">
        <f t="shared" si="44"/>
        <v>100</v>
      </c>
    </row>
    <row r="269" spans="1:14" s="134" customFormat="1" ht="126">
      <c r="A269" s="185"/>
      <c r="B269" s="165" t="s">
        <v>655</v>
      </c>
      <c r="C269" s="186" t="s">
        <v>20</v>
      </c>
      <c r="D269" s="164" t="s">
        <v>80</v>
      </c>
      <c r="E269" s="164" t="s">
        <v>110</v>
      </c>
      <c r="F269" s="161" t="s">
        <v>415</v>
      </c>
      <c r="G269" s="162" t="s">
        <v>24</v>
      </c>
      <c r="H269" s="162" t="s">
        <v>428</v>
      </c>
      <c r="I269" s="163" t="s">
        <v>276</v>
      </c>
      <c r="J269" s="164"/>
      <c r="K269" s="204">
        <f aca="true" t="shared" si="45" ref="K269:M270">K270</f>
        <v>220000</v>
      </c>
      <c r="L269" s="204">
        <f t="shared" si="45"/>
        <v>220000</v>
      </c>
      <c r="M269" s="204">
        <f t="shared" si="45"/>
        <v>220000</v>
      </c>
      <c r="N269" s="236">
        <f t="shared" si="44"/>
        <v>100</v>
      </c>
    </row>
    <row r="270" spans="1:14" s="134" customFormat="1" ht="72">
      <c r="A270" s="185"/>
      <c r="B270" s="165" t="s">
        <v>526</v>
      </c>
      <c r="C270" s="186" t="s">
        <v>20</v>
      </c>
      <c r="D270" s="164" t="s">
        <v>80</v>
      </c>
      <c r="E270" s="164" t="s">
        <v>110</v>
      </c>
      <c r="F270" s="161" t="s">
        <v>415</v>
      </c>
      <c r="G270" s="162" t="s">
        <v>24</v>
      </c>
      <c r="H270" s="162" t="s">
        <v>428</v>
      </c>
      <c r="I270" s="163" t="s">
        <v>393</v>
      </c>
      <c r="J270" s="164"/>
      <c r="K270" s="233">
        <f t="shared" si="45"/>
        <v>220000</v>
      </c>
      <c r="L270" s="233">
        <f t="shared" si="45"/>
        <v>220000</v>
      </c>
      <c r="M270" s="233">
        <f t="shared" si="45"/>
        <v>220000</v>
      </c>
      <c r="N270" s="236">
        <f t="shared" si="44"/>
        <v>100</v>
      </c>
    </row>
    <row r="271" spans="1:14" s="134" customFormat="1" ht="18">
      <c r="A271" s="185"/>
      <c r="B271" s="165" t="s">
        <v>133</v>
      </c>
      <c r="C271" s="186" t="s">
        <v>20</v>
      </c>
      <c r="D271" s="164" t="s">
        <v>80</v>
      </c>
      <c r="E271" s="164" t="s">
        <v>110</v>
      </c>
      <c r="F271" s="161" t="s">
        <v>415</v>
      </c>
      <c r="G271" s="162" t="s">
        <v>24</v>
      </c>
      <c r="H271" s="162" t="s">
        <v>428</v>
      </c>
      <c r="I271" s="163" t="s">
        <v>393</v>
      </c>
      <c r="J271" s="164" t="s">
        <v>134</v>
      </c>
      <c r="K271" s="233">
        <v>220000</v>
      </c>
      <c r="L271" s="233">
        <v>220000</v>
      </c>
      <c r="M271" s="233">
        <v>220000</v>
      </c>
      <c r="N271" s="236">
        <f aca="true" t="shared" si="46" ref="N271:N276">M271/L271*100</f>
        <v>100</v>
      </c>
    </row>
    <row r="272" spans="1:14" s="134" customFormat="1" ht="90">
      <c r="A272" s="185"/>
      <c r="B272" s="165" t="s">
        <v>656</v>
      </c>
      <c r="C272" s="186" t="s">
        <v>20</v>
      </c>
      <c r="D272" s="164" t="s">
        <v>80</v>
      </c>
      <c r="E272" s="164" t="s">
        <v>110</v>
      </c>
      <c r="F272" s="161" t="s">
        <v>415</v>
      </c>
      <c r="G272" s="162" t="s">
        <v>24</v>
      </c>
      <c r="H272" s="162" t="s">
        <v>157</v>
      </c>
      <c r="I272" s="163" t="s">
        <v>276</v>
      </c>
      <c r="J272" s="164"/>
      <c r="K272" s="233">
        <f aca="true" t="shared" si="47" ref="K272:M273">K273</f>
        <v>400000</v>
      </c>
      <c r="L272" s="233">
        <f t="shared" si="47"/>
        <v>400000</v>
      </c>
      <c r="M272" s="233">
        <f t="shared" si="47"/>
        <v>400000</v>
      </c>
      <c r="N272" s="236">
        <f t="shared" si="46"/>
        <v>100</v>
      </c>
    </row>
    <row r="273" spans="1:14" s="134" customFormat="1" ht="72">
      <c r="A273" s="185"/>
      <c r="B273" s="165" t="s">
        <v>526</v>
      </c>
      <c r="C273" s="186" t="s">
        <v>20</v>
      </c>
      <c r="D273" s="164" t="s">
        <v>80</v>
      </c>
      <c r="E273" s="164" t="s">
        <v>110</v>
      </c>
      <c r="F273" s="161" t="s">
        <v>415</v>
      </c>
      <c r="G273" s="162" t="s">
        <v>24</v>
      </c>
      <c r="H273" s="162" t="s">
        <v>157</v>
      </c>
      <c r="I273" s="163" t="s">
        <v>393</v>
      </c>
      <c r="J273" s="164"/>
      <c r="K273" s="233">
        <f t="shared" si="47"/>
        <v>400000</v>
      </c>
      <c r="L273" s="233">
        <f t="shared" si="47"/>
        <v>400000</v>
      </c>
      <c r="M273" s="233">
        <f t="shared" si="47"/>
        <v>400000</v>
      </c>
      <c r="N273" s="236">
        <f t="shared" si="46"/>
        <v>100</v>
      </c>
    </row>
    <row r="274" spans="1:14" s="134" customFormat="1" ht="18">
      <c r="A274" s="185"/>
      <c r="B274" s="165" t="s">
        <v>133</v>
      </c>
      <c r="C274" s="186" t="s">
        <v>20</v>
      </c>
      <c r="D274" s="164" t="s">
        <v>80</v>
      </c>
      <c r="E274" s="164" t="s">
        <v>110</v>
      </c>
      <c r="F274" s="161" t="s">
        <v>415</v>
      </c>
      <c r="G274" s="162" t="s">
        <v>24</v>
      </c>
      <c r="H274" s="162" t="s">
        <v>157</v>
      </c>
      <c r="I274" s="163" t="s">
        <v>393</v>
      </c>
      <c r="J274" s="164" t="s">
        <v>134</v>
      </c>
      <c r="K274" s="233">
        <v>400000</v>
      </c>
      <c r="L274" s="233">
        <v>400000</v>
      </c>
      <c r="M274" s="233">
        <v>400000</v>
      </c>
      <c r="N274" s="236">
        <f t="shared" si="46"/>
        <v>100</v>
      </c>
    </row>
    <row r="275" spans="1:14" s="134" customFormat="1" ht="72">
      <c r="A275" s="185"/>
      <c r="B275" s="165" t="s">
        <v>657</v>
      </c>
      <c r="C275" s="186" t="s">
        <v>20</v>
      </c>
      <c r="D275" s="164" t="s">
        <v>80</v>
      </c>
      <c r="E275" s="164" t="s">
        <v>110</v>
      </c>
      <c r="F275" s="161" t="s">
        <v>415</v>
      </c>
      <c r="G275" s="162" t="s">
        <v>24</v>
      </c>
      <c r="H275" s="162" t="s">
        <v>429</v>
      </c>
      <c r="I275" s="163" t="s">
        <v>276</v>
      </c>
      <c r="J275" s="164"/>
      <c r="K275" s="233">
        <f aca="true" t="shared" si="48" ref="K275:M276">K276</f>
        <v>500000</v>
      </c>
      <c r="L275" s="233">
        <f t="shared" si="48"/>
        <v>500000</v>
      </c>
      <c r="M275" s="233">
        <f t="shared" si="48"/>
        <v>499832.49</v>
      </c>
      <c r="N275" s="236">
        <f t="shared" si="46"/>
        <v>99.966498</v>
      </c>
    </row>
    <row r="276" spans="1:14" s="134" customFormat="1" ht="72">
      <c r="A276" s="185"/>
      <c r="B276" s="165" t="s">
        <v>526</v>
      </c>
      <c r="C276" s="186" t="s">
        <v>20</v>
      </c>
      <c r="D276" s="164" t="s">
        <v>80</v>
      </c>
      <c r="E276" s="164" t="s">
        <v>110</v>
      </c>
      <c r="F276" s="161" t="s">
        <v>415</v>
      </c>
      <c r="G276" s="162" t="s">
        <v>24</v>
      </c>
      <c r="H276" s="162" t="s">
        <v>429</v>
      </c>
      <c r="I276" s="163" t="s">
        <v>393</v>
      </c>
      <c r="J276" s="164"/>
      <c r="K276" s="233">
        <f t="shared" si="48"/>
        <v>500000</v>
      </c>
      <c r="L276" s="233">
        <f t="shared" si="48"/>
        <v>500000</v>
      </c>
      <c r="M276" s="233">
        <f t="shared" si="48"/>
        <v>499832.49</v>
      </c>
      <c r="N276" s="236">
        <f t="shared" si="46"/>
        <v>99.966498</v>
      </c>
    </row>
    <row r="277" spans="1:14" s="134" customFormat="1" ht="18">
      <c r="A277" s="185"/>
      <c r="B277" s="165" t="s">
        <v>133</v>
      </c>
      <c r="C277" s="186" t="s">
        <v>20</v>
      </c>
      <c r="D277" s="164" t="s">
        <v>80</v>
      </c>
      <c r="E277" s="164" t="s">
        <v>110</v>
      </c>
      <c r="F277" s="161" t="s">
        <v>415</v>
      </c>
      <c r="G277" s="162" t="s">
        <v>24</v>
      </c>
      <c r="H277" s="162" t="s">
        <v>429</v>
      </c>
      <c r="I277" s="163" t="s">
        <v>393</v>
      </c>
      <c r="J277" s="164" t="s">
        <v>134</v>
      </c>
      <c r="K277" s="204">
        <v>500000</v>
      </c>
      <c r="L277" s="204">
        <v>500000</v>
      </c>
      <c r="M277" s="204">
        <v>499832.49</v>
      </c>
      <c r="N277" s="236">
        <f t="shared" si="44"/>
        <v>99.966498</v>
      </c>
    </row>
    <row r="278" spans="1:14" s="134" customFormat="1" ht="90">
      <c r="A278" s="185"/>
      <c r="B278" s="177" t="s">
        <v>658</v>
      </c>
      <c r="C278" s="186" t="s">
        <v>20</v>
      </c>
      <c r="D278" s="164" t="s">
        <v>80</v>
      </c>
      <c r="E278" s="164" t="s">
        <v>110</v>
      </c>
      <c r="F278" s="161" t="s">
        <v>415</v>
      </c>
      <c r="G278" s="162" t="s">
        <v>24</v>
      </c>
      <c r="H278" s="162" t="s">
        <v>430</v>
      </c>
      <c r="I278" s="163" t="s">
        <v>276</v>
      </c>
      <c r="J278" s="164"/>
      <c r="K278" s="204">
        <f aca="true" t="shared" si="49" ref="K278:M279">K279</f>
        <v>100000</v>
      </c>
      <c r="L278" s="204">
        <f t="shared" si="49"/>
        <v>100000</v>
      </c>
      <c r="M278" s="204">
        <f t="shared" si="49"/>
        <v>0</v>
      </c>
      <c r="N278" s="236">
        <f t="shared" si="44"/>
        <v>0</v>
      </c>
    </row>
    <row r="279" spans="1:14" s="134" customFormat="1" ht="72">
      <c r="A279" s="185"/>
      <c r="B279" s="165" t="s">
        <v>526</v>
      </c>
      <c r="C279" s="186" t="s">
        <v>20</v>
      </c>
      <c r="D279" s="164" t="s">
        <v>80</v>
      </c>
      <c r="E279" s="164" t="s">
        <v>110</v>
      </c>
      <c r="F279" s="161" t="s">
        <v>415</v>
      </c>
      <c r="G279" s="162" t="s">
        <v>24</v>
      </c>
      <c r="H279" s="162" t="s">
        <v>430</v>
      </c>
      <c r="I279" s="163" t="s">
        <v>393</v>
      </c>
      <c r="J279" s="267"/>
      <c r="K279" s="204">
        <f t="shared" si="49"/>
        <v>100000</v>
      </c>
      <c r="L279" s="204">
        <f t="shared" si="49"/>
        <v>100000</v>
      </c>
      <c r="M279" s="204">
        <f t="shared" si="49"/>
        <v>0</v>
      </c>
      <c r="N279" s="236">
        <f t="shared" si="44"/>
        <v>0</v>
      </c>
    </row>
    <row r="280" spans="1:14" s="134" customFormat="1" ht="18">
      <c r="A280" s="185"/>
      <c r="B280" s="165" t="s">
        <v>133</v>
      </c>
      <c r="C280" s="186" t="s">
        <v>20</v>
      </c>
      <c r="D280" s="164" t="s">
        <v>80</v>
      </c>
      <c r="E280" s="164" t="s">
        <v>110</v>
      </c>
      <c r="F280" s="161" t="s">
        <v>415</v>
      </c>
      <c r="G280" s="162" t="s">
        <v>24</v>
      </c>
      <c r="H280" s="162" t="s">
        <v>430</v>
      </c>
      <c r="I280" s="163" t="s">
        <v>393</v>
      </c>
      <c r="J280" s="267" t="s">
        <v>134</v>
      </c>
      <c r="K280" s="204">
        <v>100000</v>
      </c>
      <c r="L280" s="204">
        <v>100000</v>
      </c>
      <c r="M280" s="243">
        <v>0</v>
      </c>
      <c r="N280" s="236">
        <f t="shared" si="44"/>
        <v>0</v>
      </c>
    </row>
    <row r="281" spans="1:14" s="134" customFormat="1" ht="36">
      <c r="A281" s="185"/>
      <c r="B281" s="165" t="s">
        <v>659</v>
      </c>
      <c r="C281" s="186" t="s">
        <v>20</v>
      </c>
      <c r="D281" s="164" t="s">
        <v>80</v>
      </c>
      <c r="E281" s="164" t="s">
        <v>110</v>
      </c>
      <c r="F281" s="161" t="s">
        <v>415</v>
      </c>
      <c r="G281" s="162" t="s">
        <v>24</v>
      </c>
      <c r="H281" s="162" t="s">
        <v>439</v>
      </c>
      <c r="I281" s="163" t="s">
        <v>276</v>
      </c>
      <c r="J281" s="267"/>
      <c r="K281" s="204">
        <f aca="true" t="shared" si="50" ref="K281:M282">K282</f>
        <v>1520356</v>
      </c>
      <c r="L281" s="204">
        <f t="shared" si="50"/>
        <v>1520356</v>
      </c>
      <c r="M281" s="204">
        <f t="shared" si="50"/>
        <v>1520355.58</v>
      </c>
      <c r="N281" s="236">
        <f t="shared" si="44"/>
        <v>99.99997237489114</v>
      </c>
    </row>
    <row r="282" spans="1:14" s="134" customFormat="1" ht="72">
      <c r="A282" s="178"/>
      <c r="B282" s="531" t="s">
        <v>526</v>
      </c>
      <c r="C282" s="237" t="s">
        <v>20</v>
      </c>
      <c r="D282" s="202" t="s">
        <v>80</v>
      </c>
      <c r="E282" s="202" t="s">
        <v>110</v>
      </c>
      <c r="F282" s="200" t="s">
        <v>415</v>
      </c>
      <c r="G282" s="187" t="s">
        <v>24</v>
      </c>
      <c r="H282" s="187" t="s">
        <v>439</v>
      </c>
      <c r="I282" s="201" t="s">
        <v>393</v>
      </c>
      <c r="J282" s="202"/>
      <c r="K282" s="233">
        <f t="shared" si="50"/>
        <v>1520356</v>
      </c>
      <c r="L282" s="233">
        <f t="shared" si="50"/>
        <v>1520356</v>
      </c>
      <c r="M282" s="233">
        <f t="shared" si="50"/>
        <v>1520355.58</v>
      </c>
      <c r="N282" s="236">
        <f t="shared" si="44"/>
        <v>99.99997237489114</v>
      </c>
    </row>
    <row r="283" spans="1:14" s="134" customFormat="1" ht="18">
      <c r="A283" s="185"/>
      <c r="B283" s="165" t="s">
        <v>133</v>
      </c>
      <c r="C283" s="186" t="s">
        <v>20</v>
      </c>
      <c r="D283" s="164" t="s">
        <v>80</v>
      </c>
      <c r="E283" s="164" t="s">
        <v>110</v>
      </c>
      <c r="F283" s="161" t="s">
        <v>415</v>
      </c>
      <c r="G283" s="162" t="s">
        <v>24</v>
      </c>
      <c r="H283" s="162" t="s">
        <v>439</v>
      </c>
      <c r="I283" s="163" t="s">
        <v>393</v>
      </c>
      <c r="J283" s="164" t="s">
        <v>134</v>
      </c>
      <c r="K283" s="204">
        <v>1520356</v>
      </c>
      <c r="L283" s="204">
        <v>1520356</v>
      </c>
      <c r="M283" s="244">
        <v>1520355.58</v>
      </c>
      <c r="N283" s="236">
        <f t="shared" si="44"/>
        <v>99.99997237489114</v>
      </c>
    </row>
    <row r="284" spans="1:14" s="134" customFormat="1" ht="36">
      <c r="A284" s="185"/>
      <c r="B284" s="165" t="s">
        <v>660</v>
      </c>
      <c r="C284" s="186" t="s">
        <v>20</v>
      </c>
      <c r="D284" s="164" t="s">
        <v>80</v>
      </c>
      <c r="E284" s="164" t="s">
        <v>110</v>
      </c>
      <c r="F284" s="161" t="s">
        <v>415</v>
      </c>
      <c r="G284" s="162" t="s">
        <v>24</v>
      </c>
      <c r="H284" s="162" t="s">
        <v>435</v>
      </c>
      <c r="I284" s="163" t="s">
        <v>276</v>
      </c>
      <c r="J284" s="164"/>
      <c r="K284" s="204">
        <f aca="true" t="shared" si="51" ref="K284:M285">K285</f>
        <v>588000</v>
      </c>
      <c r="L284" s="204">
        <f t="shared" si="51"/>
        <v>588000</v>
      </c>
      <c r="M284" s="204">
        <f t="shared" si="51"/>
        <v>588000</v>
      </c>
      <c r="N284" s="236">
        <f t="shared" si="44"/>
        <v>100</v>
      </c>
    </row>
    <row r="285" spans="1:14" s="134" customFormat="1" ht="72">
      <c r="A285" s="185"/>
      <c r="B285" s="165" t="s">
        <v>526</v>
      </c>
      <c r="C285" s="186" t="s">
        <v>20</v>
      </c>
      <c r="D285" s="164" t="s">
        <v>80</v>
      </c>
      <c r="E285" s="164" t="s">
        <v>110</v>
      </c>
      <c r="F285" s="161" t="s">
        <v>415</v>
      </c>
      <c r="G285" s="162" t="s">
        <v>24</v>
      </c>
      <c r="H285" s="162" t="s">
        <v>435</v>
      </c>
      <c r="I285" s="163" t="s">
        <v>393</v>
      </c>
      <c r="J285" s="164"/>
      <c r="K285" s="204">
        <f t="shared" si="51"/>
        <v>588000</v>
      </c>
      <c r="L285" s="204">
        <f t="shared" si="51"/>
        <v>588000</v>
      </c>
      <c r="M285" s="204">
        <f t="shared" si="51"/>
        <v>588000</v>
      </c>
      <c r="N285" s="236">
        <f t="shared" si="44"/>
        <v>100</v>
      </c>
    </row>
    <row r="286" spans="1:14" s="134" customFormat="1" ht="18">
      <c r="A286" s="185"/>
      <c r="B286" s="165" t="s">
        <v>133</v>
      </c>
      <c r="C286" s="186" t="s">
        <v>20</v>
      </c>
      <c r="D286" s="164" t="s">
        <v>80</v>
      </c>
      <c r="E286" s="164" t="s">
        <v>110</v>
      </c>
      <c r="F286" s="173" t="s">
        <v>415</v>
      </c>
      <c r="G286" s="174" t="s">
        <v>24</v>
      </c>
      <c r="H286" s="162" t="s">
        <v>435</v>
      </c>
      <c r="I286" s="163" t="s">
        <v>393</v>
      </c>
      <c r="J286" s="164" t="s">
        <v>134</v>
      </c>
      <c r="K286" s="204">
        <v>588000</v>
      </c>
      <c r="L286" s="204">
        <v>588000</v>
      </c>
      <c r="M286" s="204">
        <v>588000</v>
      </c>
      <c r="N286" s="236">
        <f t="shared" si="44"/>
        <v>100</v>
      </c>
    </row>
    <row r="287" spans="1:14" s="134" customFormat="1" ht="108">
      <c r="A287" s="185"/>
      <c r="B287" s="165" t="s">
        <v>661</v>
      </c>
      <c r="C287" s="186" t="s">
        <v>20</v>
      </c>
      <c r="D287" s="164" t="s">
        <v>80</v>
      </c>
      <c r="E287" s="164" t="s">
        <v>110</v>
      </c>
      <c r="F287" s="173" t="s">
        <v>415</v>
      </c>
      <c r="G287" s="174" t="s">
        <v>24</v>
      </c>
      <c r="H287" s="162" t="s">
        <v>431</v>
      </c>
      <c r="I287" s="163" t="s">
        <v>276</v>
      </c>
      <c r="J287" s="164"/>
      <c r="K287" s="204">
        <f aca="true" t="shared" si="52" ref="K287:M288">K288</f>
        <v>2385000</v>
      </c>
      <c r="L287" s="204">
        <f t="shared" si="52"/>
        <v>2385000</v>
      </c>
      <c r="M287" s="204">
        <f t="shared" si="52"/>
        <v>2385000</v>
      </c>
      <c r="N287" s="236">
        <f t="shared" si="44"/>
        <v>100</v>
      </c>
    </row>
    <row r="288" spans="1:14" s="134" customFormat="1" ht="72">
      <c r="A288" s="185"/>
      <c r="B288" s="165" t="s">
        <v>526</v>
      </c>
      <c r="C288" s="186" t="s">
        <v>20</v>
      </c>
      <c r="D288" s="164" t="s">
        <v>80</v>
      </c>
      <c r="E288" s="164" t="s">
        <v>110</v>
      </c>
      <c r="F288" s="173" t="s">
        <v>415</v>
      </c>
      <c r="G288" s="174" t="s">
        <v>24</v>
      </c>
      <c r="H288" s="162" t="s">
        <v>431</v>
      </c>
      <c r="I288" s="163" t="s">
        <v>393</v>
      </c>
      <c r="J288" s="164"/>
      <c r="K288" s="204">
        <f t="shared" si="52"/>
        <v>2385000</v>
      </c>
      <c r="L288" s="204">
        <f t="shared" si="52"/>
        <v>2385000</v>
      </c>
      <c r="M288" s="204">
        <f t="shared" si="52"/>
        <v>2385000</v>
      </c>
      <c r="N288" s="236">
        <f t="shared" si="44"/>
        <v>100</v>
      </c>
    </row>
    <row r="289" spans="1:14" s="134" customFormat="1" ht="18">
      <c r="A289" s="185"/>
      <c r="B289" s="165" t="s">
        <v>133</v>
      </c>
      <c r="C289" s="186" t="s">
        <v>20</v>
      </c>
      <c r="D289" s="164" t="s">
        <v>80</v>
      </c>
      <c r="E289" s="164" t="s">
        <v>110</v>
      </c>
      <c r="F289" s="173" t="s">
        <v>415</v>
      </c>
      <c r="G289" s="174" t="s">
        <v>24</v>
      </c>
      <c r="H289" s="162" t="s">
        <v>431</v>
      </c>
      <c r="I289" s="163" t="s">
        <v>393</v>
      </c>
      <c r="J289" s="164" t="s">
        <v>134</v>
      </c>
      <c r="K289" s="204">
        <v>2385000</v>
      </c>
      <c r="L289" s="204">
        <v>2385000</v>
      </c>
      <c r="M289" s="243">
        <v>2385000</v>
      </c>
      <c r="N289" s="236">
        <f t="shared" si="44"/>
        <v>100</v>
      </c>
    </row>
    <row r="290" spans="1:14" s="134" customFormat="1" ht="72">
      <c r="A290" s="185"/>
      <c r="B290" s="165" t="s">
        <v>662</v>
      </c>
      <c r="C290" s="186" t="s">
        <v>20</v>
      </c>
      <c r="D290" s="164" t="s">
        <v>80</v>
      </c>
      <c r="E290" s="164" t="s">
        <v>110</v>
      </c>
      <c r="F290" s="173" t="s">
        <v>415</v>
      </c>
      <c r="G290" s="174" t="s">
        <v>24</v>
      </c>
      <c r="H290" s="162" t="s">
        <v>663</v>
      </c>
      <c r="I290" s="163" t="s">
        <v>276</v>
      </c>
      <c r="J290" s="164"/>
      <c r="K290" s="204">
        <f aca="true" t="shared" si="53" ref="K290:M291">K291</f>
        <v>600000</v>
      </c>
      <c r="L290" s="204">
        <f t="shared" si="53"/>
        <v>600000</v>
      </c>
      <c r="M290" s="204">
        <f t="shared" si="53"/>
        <v>599000</v>
      </c>
      <c r="N290" s="236">
        <f t="shared" si="44"/>
        <v>99.83333333333333</v>
      </c>
    </row>
    <row r="291" spans="1:14" s="134" customFormat="1" ht="72">
      <c r="A291" s="185"/>
      <c r="B291" s="165" t="s">
        <v>526</v>
      </c>
      <c r="C291" s="186" t="s">
        <v>20</v>
      </c>
      <c r="D291" s="164" t="s">
        <v>80</v>
      </c>
      <c r="E291" s="164" t="s">
        <v>110</v>
      </c>
      <c r="F291" s="173" t="s">
        <v>415</v>
      </c>
      <c r="G291" s="174" t="s">
        <v>24</v>
      </c>
      <c r="H291" s="162" t="s">
        <v>663</v>
      </c>
      <c r="I291" s="163" t="s">
        <v>393</v>
      </c>
      <c r="J291" s="164"/>
      <c r="K291" s="220">
        <f t="shared" si="53"/>
        <v>600000</v>
      </c>
      <c r="L291" s="220">
        <f t="shared" si="53"/>
        <v>600000</v>
      </c>
      <c r="M291" s="220">
        <f t="shared" si="53"/>
        <v>599000</v>
      </c>
      <c r="N291" s="236">
        <f t="shared" si="44"/>
        <v>99.83333333333333</v>
      </c>
    </row>
    <row r="292" spans="1:14" s="134" customFormat="1" ht="18">
      <c r="A292" s="185"/>
      <c r="B292" s="165" t="s">
        <v>133</v>
      </c>
      <c r="C292" s="186" t="s">
        <v>20</v>
      </c>
      <c r="D292" s="164" t="s">
        <v>80</v>
      </c>
      <c r="E292" s="164" t="s">
        <v>110</v>
      </c>
      <c r="F292" s="173" t="s">
        <v>415</v>
      </c>
      <c r="G292" s="174" t="s">
        <v>24</v>
      </c>
      <c r="H292" s="162" t="s">
        <v>663</v>
      </c>
      <c r="I292" s="163" t="s">
        <v>393</v>
      </c>
      <c r="J292" s="164" t="s">
        <v>134</v>
      </c>
      <c r="K292" s="206">
        <v>600000</v>
      </c>
      <c r="L292" s="206">
        <v>600000</v>
      </c>
      <c r="M292" s="206">
        <v>599000</v>
      </c>
      <c r="N292" s="236">
        <f t="shared" si="44"/>
        <v>99.83333333333333</v>
      </c>
    </row>
    <row r="293" spans="1:14" s="134" customFormat="1" ht="54">
      <c r="A293" s="185"/>
      <c r="B293" s="165" t="s">
        <v>664</v>
      </c>
      <c r="C293" s="186" t="s">
        <v>20</v>
      </c>
      <c r="D293" s="164" t="s">
        <v>80</v>
      </c>
      <c r="E293" s="164" t="s">
        <v>110</v>
      </c>
      <c r="F293" s="173" t="s">
        <v>415</v>
      </c>
      <c r="G293" s="174" t="s">
        <v>24</v>
      </c>
      <c r="H293" s="162" t="s">
        <v>665</v>
      </c>
      <c r="I293" s="163" t="s">
        <v>276</v>
      </c>
      <c r="J293" s="164"/>
      <c r="K293" s="205">
        <f aca="true" t="shared" si="54" ref="K293:M294">K294</f>
        <v>3691330</v>
      </c>
      <c r="L293" s="205">
        <f t="shared" si="54"/>
        <v>3691330</v>
      </c>
      <c r="M293" s="205">
        <f t="shared" si="54"/>
        <v>3691330</v>
      </c>
      <c r="N293" s="236">
        <f t="shared" si="44"/>
        <v>100</v>
      </c>
    </row>
    <row r="294" spans="1:14" s="134" customFormat="1" ht="72">
      <c r="A294" s="185"/>
      <c r="B294" s="165" t="s">
        <v>526</v>
      </c>
      <c r="C294" s="186" t="s">
        <v>20</v>
      </c>
      <c r="D294" s="164" t="s">
        <v>80</v>
      </c>
      <c r="E294" s="164" t="s">
        <v>110</v>
      </c>
      <c r="F294" s="173" t="s">
        <v>415</v>
      </c>
      <c r="G294" s="174" t="s">
        <v>24</v>
      </c>
      <c r="H294" s="162" t="s">
        <v>665</v>
      </c>
      <c r="I294" s="163" t="s">
        <v>393</v>
      </c>
      <c r="J294" s="164"/>
      <c r="K294" s="204">
        <f t="shared" si="54"/>
        <v>3691330</v>
      </c>
      <c r="L294" s="204">
        <f t="shared" si="54"/>
        <v>3691330</v>
      </c>
      <c r="M294" s="204">
        <f t="shared" si="54"/>
        <v>3691330</v>
      </c>
      <c r="N294" s="236">
        <f t="shared" si="44"/>
        <v>100</v>
      </c>
    </row>
    <row r="295" spans="1:14" s="134" customFormat="1" ht="18">
      <c r="A295" s="185"/>
      <c r="B295" s="165" t="s">
        <v>133</v>
      </c>
      <c r="C295" s="186" t="s">
        <v>20</v>
      </c>
      <c r="D295" s="164" t="s">
        <v>80</v>
      </c>
      <c r="E295" s="164" t="s">
        <v>110</v>
      </c>
      <c r="F295" s="173" t="s">
        <v>415</v>
      </c>
      <c r="G295" s="174" t="s">
        <v>24</v>
      </c>
      <c r="H295" s="162" t="s">
        <v>665</v>
      </c>
      <c r="I295" s="163" t="s">
        <v>393</v>
      </c>
      <c r="J295" s="164" t="s">
        <v>134</v>
      </c>
      <c r="K295" s="204">
        <v>3691330</v>
      </c>
      <c r="L295" s="204">
        <v>3691330</v>
      </c>
      <c r="M295" s="204">
        <v>3691330</v>
      </c>
      <c r="N295" s="236">
        <f t="shared" si="44"/>
        <v>100</v>
      </c>
    </row>
    <row r="296" spans="1:14" s="134" customFormat="1" ht="36">
      <c r="A296" s="185"/>
      <c r="B296" s="165" t="s">
        <v>666</v>
      </c>
      <c r="C296" s="186" t="s">
        <v>20</v>
      </c>
      <c r="D296" s="164" t="s">
        <v>80</v>
      </c>
      <c r="E296" s="164" t="s">
        <v>110</v>
      </c>
      <c r="F296" s="173" t="s">
        <v>415</v>
      </c>
      <c r="G296" s="174" t="s">
        <v>24</v>
      </c>
      <c r="H296" s="162" t="s">
        <v>667</v>
      </c>
      <c r="I296" s="163" t="s">
        <v>276</v>
      </c>
      <c r="J296" s="164"/>
      <c r="K296" s="204">
        <f aca="true" t="shared" si="55" ref="K296:M297">K297</f>
        <v>3199000</v>
      </c>
      <c r="L296" s="204">
        <f t="shared" si="55"/>
        <v>3199000</v>
      </c>
      <c r="M296" s="204">
        <f t="shared" si="55"/>
        <v>3199000</v>
      </c>
      <c r="N296" s="261">
        <f t="shared" si="44"/>
        <v>100</v>
      </c>
    </row>
    <row r="297" spans="1:14" s="134" customFormat="1" ht="72">
      <c r="A297" s="185"/>
      <c r="B297" s="165" t="s">
        <v>526</v>
      </c>
      <c r="C297" s="186" t="s">
        <v>20</v>
      </c>
      <c r="D297" s="164" t="s">
        <v>80</v>
      </c>
      <c r="E297" s="164" t="s">
        <v>110</v>
      </c>
      <c r="F297" s="173" t="s">
        <v>415</v>
      </c>
      <c r="G297" s="174" t="s">
        <v>24</v>
      </c>
      <c r="H297" s="162" t="s">
        <v>667</v>
      </c>
      <c r="I297" s="163" t="s">
        <v>393</v>
      </c>
      <c r="J297" s="164"/>
      <c r="K297" s="259">
        <f t="shared" si="55"/>
        <v>3199000</v>
      </c>
      <c r="L297" s="259">
        <f t="shared" si="55"/>
        <v>3199000</v>
      </c>
      <c r="M297" s="259">
        <f t="shared" si="55"/>
        <v>3199000</v>
      </c>
      <c r="N297" s="260">
        <f t="shared" si="44"/>
        <v>100</v>
      </c>
    </row>
    <row r="298" spans="1:14" s="134" customFormat="1" ht="18">
      <c r="A298" s="185"/>
      <c r="B298" s="165" t="s">
        <v>133</v>
      </c>
      <c r="C298" s="186" t="s">
        <v>20</v>
      </c>
      <c r="D298" s="164" t="s">
        <v>80</v>
      </c>
      <c r="E298" s="164" t="s">
        <v>110</v>
      </c>
      <c r="F298" s="173" t="s">
        <v>415</v>
      </c>
      <c r="G298" s="174" t="s">
        <v>24</v>
      </c>
      <c r="H298" s="162" t="s">
        <v>667</v>
      </c>
      <c r="I298" s="163" t="s">
        <v>393</v>
      </c>
      <c r="J298" s="164" t="s">
        <v>134</v>
      </c>
      <c r="K298" s="204">
        <v>3199000</v>
      </c>
      <c r="L298" s="204">
        <v>3199000</v>
      </c>
      <c r="M298" s="204">
        <v>3199000</v>
      </c>
      <c r="N298" s="236">
        <f t="shared" si="44"/>
        <v>100</v>
      </c>
    </row>
    <row r="299" spans="1:14" s="134" customFormat="1" ht="126">
      <c r="A299" s="185"/>
      <c r="B299" s="165" t="s">
        <v>668</v>
      </c>
      <c r="C299" s="186" t="s">
        <v>20</v>
      </c>
      <c r="D299" s="164" t="s">
        <v>80</v>
      </c>
      <c r="E299" s="164" t="s">
        <v>110</v>
      </c>
      <c r="F299" s="173" t="s">
        <v>415</v>
      </c>
      <c r="G299" s="174" t="s">
        <v>24</v>
      </c>
      <c r="H299" s="162" t="s">
        <v>669</v>
      </c>
      <c r="I299" s="163" t="s">
        <v>276</v>
      </c>
      <c r="J299" s="164"/>
      <c r="K299" s="204">
        <f aca="true" t="shared" si="56" ref="K299:M300">K300</f>
        <v>1100000</v>
      </c>
      <c r="L299" s="204">
        <f t="shared" si="56"/>
        <v>1100000</v>
      </c>
      <c r="M299" s="204">
        <f t="shared" si="56"/>
        <v>1100000</v>
      </c>
      <c r="N299" s="236">
        <f t="shared" si="44"/>
        <v>100</v>
      </c>
    </row>
    <row r="300" spans="1:14" s="134" customFormat="1" ht="72">
      <c r="A300" s="185"/>
      <c r="B300" s="165" t="s">
        <v>526</v>
      </c>
      <c r="C300" s="186" t="s">
        <v>20</v>
      </c>
      <c r="D300" s="164" t="s">
        <v>80</v>
      </c>
      <c r="E300" s="164" t="s">
        <v>110</v>
      </c>
      <c r="F300" s="173" t="s">
        <v>415</v>
      </c>
      <c r="G300" s="174" t="s">
        <v>24</v>
      </c>
      <c r="H300" s="162" t="s">
        <v>669</v>
      </c>
      <c r="I300" s="163" t="s">
        <v>393</v>
      </c>
      <c r="J300" s="164"/>
      <c r="K300" s="204">
        <f t="shared" si="56"/>
        <v>1100000</v>
      </c>
      <c r="L300" s="204">
        <f t="shared" si="56"/>
        <v>1100000</v>
      </c>
      <c r="M300" s="204">
        <f t="shared" si="56"/>
        <v>1100000</v>
      </c>
      <c r="N300" s="236">
        <f t="shared" si="44"/>
        <v>100</v>
      </c>
    </row>
    <row r="301" spans="1:14" s="134" customFormat="1" ht="18">
      <c r="A301" s="185"/>
      <c r="B301" s="165" t="s">
        <v>133</v>
      </c>
      <c r="C301" s="186" t="s">
        <v>20</v>
      </c>
      <c r="D301" s="164" t="s">
        <v>80</v>
      </c>
      <c r="E301" s="164" t="s">
        <v>110</v>
      </c>
      <c r="F301" s="173" t="s">
        <v>415</v>
      </c>
      <c r="G301" s="174" t="s">
        <v>24</v>
      </c>
      <c r="H301" s="162" t="s">
        <v>669</v>
      </c>
      <c r="I301" s="163" t="s">
        <v>393</v>
      </c>
      <c r="J301" s="164" t="s">
        <v>134</v>
      </c>
      <c r="K301" s="204">
        <v>1100000</v>
      </c>
      <c r="L301" s="204">
        <v>1100000</v>
      </c>
      <c r="M301" s="245">
        <v>1100000</v>
      </c>
      <c r="N301" s="236">
        <f t="shared" si="44"/>
        <v>100</v>
      </c>
    </row>
    <row r="302" spans="1:14" s="134" customFormat="1" ht="72">
      <c r="A302" s="185"/>
      <c r="B302" s="165" t="s">
        <v>670</v>
      </c>
      <c r="C302" s="186" t="s">
        <v>20</v>
      </c>
      <c r="D302" s="164" t="s">
        <v>80</v>
      </c>
      <c r="E302" s="164" t="s">
        <v>110</v>
      </c>
      <c r="F302" s="173" t="s">
        <v>415</v>
      </c>
      <c r="G302" s="174" t="s">
        <v>24</v>
      </c>
      <c r="H302" s="162" t="s">
        <v>671</v>
      </c>
      <c r="I302" s="163" t="s">
        <v>276</v>
      </c>
      <c r="J302" s="164"/>
      <c r="K302" s="204">
        <f aca="true" t="shared" si="57" ref="K302:M303">K303</f>
        <v>342196</v>
      </c>
      <c r="L302" s="204">
        <f t="shared" si="57"/>
        <v>342196</v>
      </c>
      <c r="M302" s="204">
        <f t="shared" si="57"/>
        <v>342196</v>
      </c>
      <c r="N302" s="236">
        <f t="shared" si="44"/>
        <v>100</v>
      </c>
    </row>
    <row r="303" spans="1:14" s="134" customFormat="1" ht="72">
      <c r="A303" s="185"/>
      <c r="B303" s="165" t="s">
        <v>526</v>
      </c>
      <c r="C303" s="186" t="s">
        <v>20</v>
      </c>
      <c r="D303" s="164" t="s">
        <v>80</v>
      </c>
      <c r="E303" s="164" t="s">
        <v>110</v>
      </c>
      <c r="F303" s="173" t="s">
        <v>415</v>
      </c>
      <c r="G303" s="174" t="s">
        <v>24</v>
      </c>
      <c r="H303" s="162" t="s">
        <v>671</v>
      </c>
      <c r="I303" s="163" t="s">
        <v>393</v>
      </c>
      <c r="J303" s="164"/>
      <c r="K303" s="233">
        <f t="shared" si="57"/>
        <v>342196</v>
      </c>
      <c r="L303" s="233">
        <f t="shared" si="57"/>
        <v>342196</v>
      </c>
      <c r="M303" s="233">
        <f t="shared" si="57"/>
        <v>342196</v>
      </c>
      <c r="N303" s="236">
        <f t="shared" si="44"/>
        <v>100</v>
      </c>
    </row>
    <row r="304" spans="1:14" s="337" customFormat="1" ht="18">
      <c r="A304" s="185"/>
      <c r="B304" s="165" t="s">
        <v>133</v>
      </c>
      <c r="C304" s="186" t="s">
        <v>20</v>
      </c>
      <c r="D304" s="164" t="s">
        <v>80</v>
      </c>
      <c r="E304" s="164" t="s">
        <v>110</v>
      </c>
      <c r="F304" s="173" t="s">
        <v>415</v>
      </c>
      <c r="G304" s="174" t="s">
        <v>24</v>
      </c>
      <c r="H304" s="162" t="s">
        <v>671</v>
      </c>
      <c r="I304" s="163" t="s">
        <v>393</v>
      </c>
      <c r="J304" s="164" t="s">
        <v>134</v>
      </c>
      <c r="K304" s="204">
        <v>342196</v>
      </c>
      <c r="L304" s="204">
        <v>342196</v>
      </c>
      <c r="M304" s="204">
        <v>342196</v>
      </c>
      <c r="N304" s="336">
        <f t="shared" si="44"/>
        <v>100</v>
      </c>
    </row>
    <row r="305" spans="1:14" s="337" customFormat="1" ht="72">
      <c r="A305" s="185"/>
      <c r="B305" s="188" t="s">
        <v>672</v>
      </c>
      <c r="C305" s="186" t="s">
        <v>20</v>
      </c>
      <c r="D305" s="164" t="s">
        <v>80</v>
      </c>
      <c r="E305" s="164" t="s">
        <v>110</v>
      </c>
      <c r="F305" s="173" t="s">
        <v>415</v>
      </c>
      <c r="G305" s="174" t="s">
        <v>24</v>
      </c>
      <c r="H305" s="162" t="s">
        <v>673</v>
      </c>
      <c r="I305" s="163" t="s">
        <v>276</v>
      </c>
      <c r="J305" s="164"/>
      <c r="K305" s="204">
        <f aca="true" t="shared" si="58" ref="K305:M306">K306</f>
        <v>1062000</v>
      </c>
      <c r="L305" s="204">
        <f t="shared" si="58"/>
        <v>1062000</v>
      </c>
      <c r="M305" s="204">
        <f t="shared" si="58"/>
        <v>1050680.2</v>
      </c>
      <c r="N305" s="336">
        <f t="shared" si="44"/>
        <v>98.9341054613936</v>
      </c>
    </row>
    <row r="306" spans="1:14" s="337" customFormat="1" ht="72">
      <c r="A306" s="185"/>
      <c r="B306" s="165" t="s">
        <v>526</v>
      </c>
      <c r="C306" s="186" t="s">
        <v>20</v>
      </c>
      <c r="D306" s="164" t="s">
        <v>80</v>
      </c>
      <c r="E306" s="164" t="s">
        <v>110</v>
      </c>
      <c r="F306" s="173" t="s">
        <v>415</v>
      </c>
      <c r="G306" s="174" t="s">
        <v>24</v>
      </c>
      <c r="H306" s="162" t="s">
        <v>673</v>
      </c>
      <c r="I306" s="163" t="s">
        <v>393</v>
      </c>
      <c r="J306" s="164"/>
      <c r="K306" s="204">
        <f t="shared" si="58"/>
        <v>1062000</v>
      </c>
      <c r="L306" s="204">
        <f t="shared" si="58"/>
        <v>1062000</v>
      </c>
      <c r="M306" s="204">
        <f t="shared" si="58"/>
        <v>1050680.2</v>
      </c>
      <c r="N306" s="336">
        <f t="shared" si="44"/>
        <v>98.9341054613936</v>
      </c>
    </row>
    <row r="307" spans="1:14" s="337" customFormat="1" ht="18">
      <c r="A307" s="185"/>
      <c r="B307" s="165" t="s">
        <v>133</v>
      </c>
      <c r="C307" s="186" t="s">
        <v>20</v>
      </c>
      <c r="D307" s="164" t="s">
        <v>80</v>
      </c>
      <c r="E307" s="164" t="s">
        <v>110</v>
      </c>
      <c r="F307" s="173" t="s">
        <v>415</v>
      </c>
      <c r="G307" s="174" t="s">
        <v>24</v>
      </c>
      <c r="H307" s="162" t="s">
        <v>673</v>
      </c>
      <c r="I307" s="163" t="s">
        <v>393</v>
      </c>
      <c r="J307" s="164" t="s">
        <v>134</v>
      </c>
      <c r="K307" s="204">
        <v>1062000</v>
      </c>
      <c r="L307" s="204">
        <v>1062000</v>
      </c>
      <c r="M307" s="204">
        <v>1050680.2</v>
      </c>
      <c r="N307" s="336">
        <f t="shared" si="44"/>
        <v>98.9341054613936</v>
      </c>
    </row>
    <row r="308" spans="1:14" s="337" customFormat="1" ht="108">
      <c r="A308" s="185"/>
      <c r="B308" s="165" t="s">
        <v>674</v>
      </c>
      <c r="C308" s="186" t="s">
        <v>20</v>
      </c>
      <c r="D308" s="164" t="s">
        <v>80</v>
      </c>
      <c r="E308" s="164" t="s">
        <v>110</v>
      </c>
      <c r="F308" s="173" t="s">
        <v>415</v>
      </c>
      <c r="G308" s="174" t="s">
        <v>24</v>
      </c>
      <c r="H308" s="162" t="s">
        <v>675</v>
      </c>
      <c r="I308" s="163" t="s">
        <v>276</v>
      </c>
      <c r="J308" s="164"/>
      <c r="K308" s="204">
        <f aca="true" t="shared" si="59" ref="K308:M312">K309</f>
        <v>1198000</v>
      </c>
      <c r="L308" s="204">
        <f t="shared" si="59"/>
        <v>1198000</v>
      </c>
      <c r="M308" s="204">
        <f t="shared" si="59"/>
        <v>1198000</v>
      </c>
      <c r="N308" s="336">
        <f t="shared" si="44"/>
        <v>100</v>
      </c>
    </row>
    <row r="309" spans="1:14" s="337" customFormat="1" ht="72">
      <c r="A309" s="185"/>
      <c r="B309" s="165" t="s">
        <v>526</v>
      </c>
      <c r="C309" s="186" t="s">
        <v>20</v>
      </c>
      <c r="D309" s="164" t="s">
        <v>80</v>
      </c>
      <c r="E309" s="164" t="s">
        <v>110</v>
      </c>
      <c r="F309" s="173" t="s">
        <v>415</v>
      </c>
      <c r="G309" s="174" t="s">
        <v>24</v>
      </c>
      <c r="H309" s="162" t="s">
        <v>675</v>
      </c>
      <c r="I309" s="163" t="s">
        <v>393</v>
      </c>
      <c r="J309" s="164"/>
      <c r="K309" s="204">
        <f t="shared" si="59"/>
        <v>1198000</v>
      </c>
      <c r="L309" s="204">
        <f t="shared" si="59"/>
        <v>1198000</v>
      </c>
      <c r="M309" s="204">
        <f t="shared" si="59"/>
        <v>1198000</v>
      </c>
      <c r="N309" s="336">
        <f t="shared" si="44"/>
        <v>100</v>
      </c>
    </row>
    <row r="310" spans="1:14" s="337" customFormat="1" ht="18">
      <c r="A310" s="185"/>
      <c r="B310" s="165" t="s">
        <v>133</v>
      </c>
      <c r="C310" s="186" t="s">
        <v>20</v>
      </c>
      <c r="D310" s="164" t="s">
        <v>80</v>
      </c>
      <c r="E310" s="164" t="s">
        <v>110</v>
      </c>
      <c r="F310" s="173" t="s">
        <v>415</v>
      </c>
      <c r="G310" s="174" t="s">
        <v>24</v>
      </c>
      <c r="H310" s="162" t="s">
        <v>675</v>
      </c>
      <c r="I310" s="163" t="s">
        <v>393</v>
      </c>
      <c r="J310" s="164" t="s">
        <v>134</v>
      </c>
      <c r="K310" s="204">
        <v>1198000</v>
      </c>
      <c r="L310" s="204">
        <v>1198000</v>
      </c>
      <c r="M310" s="243">
        <v>1198000</v>
      </c>
      <c r="N310" s="336">
        <f t="shared" si="44"/>
        <v>100</v>
      </c>
    </row>
    <row r="311" spans="1:14" s="337" customFormat="1" ht="72">
      <c r="A311" s="185"/>
      <c r="B311" s="165" t="s">
        <v>676</v>
      </c>
      <c r="C311" s="186" t="s">
        <v>20</v>
      </c>
      <c r="D311" s="164" t="s">
        <v>80</v>
      </c>
      <c r="E311" s="164" t="s">
        <v>110</v>
      </c>
      <c r="F311" s="173" t="s">
        <v>415</v>
      </c>
      <c r="G311" s="174" t="s">
        <v>24</v>
      </c>
      <c r="H311" s="162" t="s">
        <v>677</v>
      </c>
      <c r="I311" s="163" t="s">
        <v>276</v>
      </c>
      <c r="J311" s="164"/>
      <c r="K311" s="204">
        <f t="shared" si="59"/>
        <v>1540000</v>
      </c>
      <c r="L311" s="204">
        <f t="shared" si="59"/>
        <v>1540000</v>
      </c>
      <c r="M311" s="204">
        <f t="shared" si="59"/>
        <v>1540000</v>
      </c>
      <c r="N311" s="336">
        <f t="shared" si="44"/>
        <v>100</v>
      </c>
    </row>
    <row r="312" spans="1:14" s="337" customFormat="1" ht="72">
      <c r="A312" s="185"/>
      <c r="B312" s="165" t="s">
        <v>526</v>
      </c>
      <c r="C312" s="186" t="s">
        <v>20</v>
      </c>
      <c r="D312" s="164" t="s">
        <v>80</v>
      </c>
      <c r="E312" s="164" t="s">
        <v>110</v>
      </c>
      <c r="F312" s="173" t="s">
        <v>415</v>
      </c>
      <c r="G312" s="174" t="s">
        <v>24</v>
      </c>
      <c r="H312" s="162" t="s">
        <v>677</v>
      </c>
      <c r="I312" s="163" t="s">
        <v>393</v>
      </c>
      <c r="J312" s="164"/>
      <c r="K312" s="204">
        <f t="shared" si="59"/>
        <v>1540000</v>
      </c>
      <c r="L312" s="204">
        <f t="shared" si="59"/>
        <v>1540000</v>
      </c>
      <c r="M312" s="204">
        <f t="shared" si="59"/>
        <v>1540000</v>
      </c>
      <c r="N312" s="336">
        <f t="shared" si="44"/>
        <v>100</v>
      </c>
    </row>
    <row r="313" spans="1:14" s="337" customFormat="1" ht="18">
      <c r="A313" s="185"/>
      <c r="B313" s="165" t="s">
        <v>133</v>
      </c>
      <c r="C313" s="186" t="s">
        <v>20</v>
      </c>
      <c r="D313" s="164" t="s">
        <v>80</v>
      </c>
      <c r="E313" s="164" t="s">
        <v>110</v>
      </c>
      <c r="F313" s="173" t="s">
        <v>415</v>
      </c>
      <c r="G313" s="174" t="s">
        <v>24</v>
      </c>
      <c r="H313" s="162" t="s">
        <v>677</v>
      </c>
      <c r="I313" s="163" t="s">
        <v>393</v>
      </c>
      <c r="J313" s="164" t="s">
        <v>134</v>
      </c>
      <c r="K313" s="204">
        <v>1540000</v>
      </c>
      <c r="L313" s="204">
        <v>1540000</v>
      </c>
      <c r="M313" s="204">
        <v>1540000</v>
      </c>
      <c r="N313" s="336">
        <f t="shared" si="44"/>
        <v>100</v>
      </c>
    </row>
    <row r="314" spans="1:14" s="337" customFormat="1" ht="36">
      <c r="A314" s="185"/>
      <c r="B314" s="165" t="s">
        <v>412</v>
      </c>
      <c r="C314" s="186" t="s">
        <v>20</v>
      </c>
      <c r="D314" s="164" t="s">
        <v>80</v>
      </c>
      <c r="E314" s="164" t="s">
        <v>110</v>
      </c>
      <c r="F314" s="173" t="s">
        <v>390</v>
      </c>
      <c r="G314" s="174" t="s">
        <v>119</v>
      </c>
      <c r="H314" s="162" t="s">
        <v>275</v>
      </c>
      <c r="I314" s="163" t="s">
        <v>276</v>
      </c>
      <c r="J314" s="164"/>
      <c r="K314" s="204">
        <f aca="true" t="shared" si="60" ref="K314:M316">K315</f>
        <v>9890800</v>
      </c>
      <c r="L314" s="204">
        <f t="shared" si="60"/>
        <v>9890800</v>
      </c>
      <c r="M314" s="204">
        <f t="shared" si="60"/>
        <v>9890800</v>
      </c>
      <c r="N314" s="336">
        <f t="shared" si="44"/>
        <v>100</v>
      </c>
    </row>
    <row r="315" spans="1:14" s="337" customFormat="1" ht="18">
      <c r="A315" s="185"/>
      <c r="B315" s="165" t="s">
        <v>413</v>
      </c>
      <c r="C315" s="186" t="s">
        <v>20</v>
      </c>
      <c r="D315" s="164" t="s">
        <v>80</v>
      </c>
      <c r="E315" s="164" t="s">
        <v>110</v>
      </c>
      <c r="F315" s="173" t="s">
        <v>390</v>
      </c>
      <c r="G315" s="174" t="s">
        <v>18</v>
      </c>
      <c r="H315" s="162" t="s">
        <v>275</v>
      </c>
      <c r="I315" s="163" t="s">
        <v>276</v>
      </c>
      <c r="J315" s="164"/>
      <c r="K315" s="204">
        <f t="shared" si="60"/>
        <v>9890800</v>
      </c>
      <c r="L315" s="204">
        <f t="shared" si="60"/>
        <v>9890800</v>
      </c>
      <c r="M315" s="204">
        <f t="shared" si="60"/>
        <v>9890800</v>
      </c>
      <c r="N315" s="336">
        <f t="shared" si="44"/>
        <v>100</v>
      </c>
    </row>
    <row r="316" spans="1:14" s="337" customFormat="1" ht="36">
      <c r="A316" s="185"/>
      <c r="B316" s="165" t="s">
        <v>432</v>
      </c>
      <c r="C316" s="186" t="s">
        <v>20</v>
      </c>
      <c r="D316" s="164" t="s">
        <v>80</v>
      </c>
      <c r="E316" s="164" t="s">
        <v>110</v>
      </c>
      <c r="F316" s="173" t="s">
        <v>390</v>
      </c>
      <c r="G316" s="174" t="s">
        <v>18</v>
      </c>
      <c r="H316" s="162" t="s">
        <v>275</v>
      </c>
      <c r="I316" s="163" t="s">
        <v>433</v>
      </c>
      <c r="J316" s="164"/>
      <c r="K316" s="204">
        <f t="shared" si="60"/>
        <v>9890800</v>
      </c>
      <c r="L316" s="204">
        <f t="shared" si="60"/>
        <v>9890800</v>
      </c>
      <c r="M316" s="204">
        <f t="shared" si="60"/>
        <v>9890800</v>
      </c>
      <c r="N316" s="336">
        <f t="shared" si="44"/>
        <v>100</v>
      </c>
    </row>
    <row r="317" spans="1:14" s="337" customFormat="1" ht="18">
      <c r="A317" s="185"/>
      <c r="B317" s="165" t="s">
        <v>133</v>
      </c>
      <c r="C317" s="186" t="s">
        <v>20</v>
      </c>
      <c r="D317" s="164" t="s">
        <v>80</v>
      </c>
      <c r="E317" s="164" t="s">
        <v>110</v>
      </c>
      <c r="F317" s="173" t="s">
        <v>390</v>
      </c>
      <c r="G317" s="174" t="s">
        <v>18</v>
      </c>
      <c r="H317" s="162" t="s">
        <v>275</v>
      </c>
      <c r="I317" s="163" t="s">
        <v>433</v>
      </c>
      <c r="J317" s="164">
        <v>500</v>
      </c>
      <c r="K317" s="204">
        <v>9890800</v>
      </c>
      <c r="L317" s="204">
        <v>9890800</v>
      </c>
      <c r="M317" s="204">
        <v>9890800</v>
      </c>
      <c r="N317" s="336">
        <f t="shared" si="44"/>
        <v>100</v>
      </c>
    </row>
    <row r="318" spans="1:14" s="337" customFormat="1" ht="17.25">
      <c r="A318" s="178"/>
      <c r="B318" s="179"/>
      <c r="C318" s="180"/>
      <c r="D318" s="181"/>
      <c r="E318" s="181"/>
      <c r="F318" s="182"/>
      <c r="G318" s="183"/>
      <c r="H318" s="183"/>
      <c r="I318" s="184"/>
      <c r="J318" s="181"/>
      <c r="K318" s="234"/>
      <c r="L318" s="234"/>
      <c r="M318" s="234"/>
      <c r="N318" s="235"/>
    </row>
    <row r="319" spans="1:14" s="337" customFormat="1" ht="51.75">
      <c r="A319" s="532">
        <v>2</v>
      </c>
      <c r="B319" s="533" t="s">
        <v>1</v>
      </c>
      <c r="C319" s="534" t="s">
        <v>11</v>
      </c>
      <c r="D319" s="535"/>
      <c r="E319" s="535"/>
      <c r="F319" s="536"/>
      <c r="G319" s="537"/>
      <c r="H319" s="537"/>
      <c r="I319" s="538"/>
      <c r="J319" s="535"/>
      <c r="K319" s="234">
        <f>K320+K348+K341</f>
        <v>44733300</v>
      </c>
      <c r="L319" s="234">
        <f>L320+L348+L341</f>
        <v>44733300</v>
      </c>
      <c r="M319" s="234">
        <f>M320+M348+M341</f>
        <v>44709292.97</v>
      </c>
      <c r="N319" s="235">
        <f t="shared" si="44"/>
        <v>99.94633297789342</v>
      </c>
    </row>
    <row r="320" spans="1:14" s="337" customFormat="1" ht="18">
      <c r="A320" s="185"/>
      <c r="B320" s="165" t="s">
        <v>62</v>
      </c>
      <c r="C320" s="186" t="s">
        <v>11</v>
      </c>
      <c r="D320" s="164" t="s">
        <v>108</v>
      </c>
      <c r="E320" s="164"/>
      <c r="F320" s="161"/>
      <c r="G320" s="162"/>
      <c r="H320" s="162"/>
      <c r="I320" s="163"/>
      <c r="J320" s="164"/>
      <c r="K320" s="233">
        <f>K321+K329</f>
        <v>32410700</v>
      </c>
      <c r="L320" s="233">
        <f>L321+L329</f>
        <v>32410700</v>
      </c>
      <c r="M320" s="233">
        <f>M321+M329</f>
        <v>32386692.970000003</v>
      </c>
      <c r="N320" s="236">
        <f t="shared" si="44"/>
        <v>99.92592869021651</v>
      </c>
    </row>
    <row r="321" spans="1:14" s="337" customFormat="1" ht="54">
      <c r="A321" s="185"/>
      <c r="B321" s="177" t="s">
        <v>65</v>
      </c>
      <c r="C321" s="186" t="s">
        <v>11</v>
      </c>
      <c r="D321" s="164" t="s">
        <v>108</v>
      </c>
      <c r="E321" s="164" t="s">
        <v>104</v>
      </c>
      <c r="F321" s="161"/>
      <c r="G321" s="162"/>
      <c r="H321" s="162"/>
      <c r="I321" s="163"/>
      <c r="J321" s="164"/>
      <c r="K321" s="204">
        <f aca="true" t="shared" si="61" ref="K321:M324">K322</f>
        <v>29062400</v>
      </c>
      <c r="L321" s="204">
        <f t="shared" si="61"/>
        <v>29062400</v>
      </c>
      <c r="M321" s="204">
        <f t="shared" si="61"/>
        <v>29049625.87</v>
      </c>
      <c r="N321" s="336">
        <f t="shared" si="44"/>
        <v>99.956045853061</v>
      </c>
    </row>
    <row r="322" spans="1:14" s="337" customFormat="1" ht="54">
      <c r="A322" s="185"/>
      <c r="B322" s="177" t="s">
        <v>176</v>
      </c>
      <c r="C322" s="186" t="s">
        <v>11</v>
      </c>
      <c r="D322" s="164" t="s">
        <v>108</v>
      </c>
      <c r="E322" s="164" t="s">
        <v>104</v>
      </c>
      <c r="F322" s="161" t="s">
        <v>102</v>
      </c>
      <c r="G322" s="162" t="s">
        <v>119</v>
      </c>
      <c r="H322" s="162" t="s">
        <v>275</v>
      </c>
      <c r="I322" s="163" t="s">
        <v>276</v>
      </c>
      <c r="J322" s="164"/>
      <c r="K322" s="204">
        <f t="shared" si="61"/>
        <v>29062400</v>
      </c>
      <c r="L322" s="204">
        <f t="shared" si="61"/>
        <v>29062400</v>
      </c>
      <c r="M322" s="204">
        <f t="shared" si="61"/>
        <v>29049625.87</v>
      </c>
      <c r="N322" s="336">
        <f t="shared" si="44"/>
        <v>99.956045853061</v>
      </c>
    </row>
    <row r="323" spans="1:14" s="337" customFormat="1" ht="36">
      <c r="A323" s="185"/>
      <c r="B323" s="165" t="s">
        <v>251</v>
      </c>
      <c r="C323" s="186" t="s">
        <v>11</v>
      </c>
      <c r="D323" s="164" t="s">
        <v>108</v>
      </c>
      <c r="E323" s="164" t="s">
        <v>104</v>
      </c>
      <c r="F323" s="161" t="s">
        <v>102</v>
      </c>
      <c r="G323" s="162" t="s">
        <v>18</v>
      </c>
      <c r="H323" s="162" t="s">
        <v>275</v>
      </c>
      <c r="I323" s="163" t="s">
        <v>276</v>
      </c>
      <c r="J323" s="164"/>
      <c r="K323" s="204">
        <f>K324</f>
        <v>29062400</v>
      </c>
      <c r="L323" s="204">
        <f>L324</f>
        <v>29062400</v>
      </c>
      <c r="M323" s="204">
        <f>M324</f>
        <v>29049625.87</v>
      </c>
      <c r="N323" s="336">
        <f t="shared" si="44"/>
        <v>99.956045853061</v>
      </c>
    </row>
    <row r="324" spans="1:14" s="337" customFormat="1" ht="54">
      <c r="A324" s="185"/>
      <c r="B324" s="177" t="s">
        <v>252</v>
      </c>
      <c r="C324" s="186" t="s">
        <v>11</v>
      </c>
      <c r="D324" s="164" t="s">
        <v>108</v>
      </c>
      <c r="E324" s="164" t="s">
        <v>104</v>
      </c>
      <c r="F324" s="161" t="s">
        <v>102</v>
      </c>
      <c r="G324" s="162" t="s">
        <v>18</v>
      </c>
      <c r="H324" s="162" t="s">
        <v>108</v>
      </c>
      <c r="I324" s="163" t="s">
        <v>276</v>
      </c>
      <c r="J324" s="164"/>
      <c r="K324" s="204">
        <f t="shared" si="61"/>
        <v>29062400</v>
      </c>
      <c r="L324" s="204">
        <f t="shared" si="61"/>
        <v>29062400</v>
      </c>
      <c r="M324" s="204">
        <f t="shared" si="61"/>
        <v>29049625.87</v>
      </c>
      <c r="N324" s="336">
        <f t="shared" si="44"/>
        <v>99.956045853061</v>
      </c>
    </row>
    <row r="325" spans="1:14" s="337" customFormat="1" ht="36">
      <c r="A325" s="185"/>
      <c r="B325" s="165" t="s">
        <v>120</v>
      </c>
      <c r="C325" s="186" t="s">
        <v>11</v>
      </c>
      <c r="D325" s="164" t="s">
        <v>108</v>
      </c>
      <c r="E325" s="164" t="s">
        <v>104</v>
      </c>
      <c r="F325" s="161" t="s">
        <v>102</v>
      </c>
      <c r="G325" s="162" t="s">
        <v>18</v>
      </c>
      <c r="H325" s="162" t="s">
        <v>108</v>
      </c>
      <c r="I325" s="163" t="s">
        <v>286</v>
      </c>
      <c r="J325" s="164"/>
      <c r="K325" s="204">
        <f>SUM(K326:K328)</f>
        <v>29062400</v>
      </c>
      <c r="L325" s="204">
        <f>SUM(L326:L328)</f>
        <v>29062400</v>
      </c>
      <c r="M325" s="204">
        <f>SUM(M326:M328)</f>
        <v>29049625.87</v>
      </c>
      <c r="N325" s="336">
        <f t="shared" si="44"/>
        <v>99.956045853061</v>
      </c>
    </row>
    <row r="326" spans="1:14" s="337" customFormat="1" ht="108">
      <c r="A326" s="185"/>
      <c r="B326" s="165" t="s">
        <v>121</v>
      </c>
      <c r="C326" s="186" t="s">
        <v>11</v>
      </c>
      <c r="D326" s="164" t="s">
        <v>108</v>
      </c>
      <c r="E326" s="164" t="s">
        <v>104</v>
      </c>
      <c r="F326" s="161" t="s">
        <v>102</v>
      </c>
      <c r="G326" s="162" t="s">
        <v>18</v>
      </c>
      <c r="H326" s="162" t="s">
        <v>108</v>
      </c>
      <c r="I326" s="163" t="s">
        <v>286</v>
      </c>
      <c r="J326" s="164" t="s">
        <v>122</v>
      </c>
      <c r="K326" s="204">
        <v>28399100</v>
      </c>
      <c r="L326" s="204">
        <v>28399100</v>
      </c>
      <c r="M326" s="243">
        <v>28399047.64</v>
      </c>
      <c r="N326" s="336">
        <f t="shared" si="44"/>
        <v>99.99981562796005</v>
      </c>
    </row>
    <row r="327" spans="1:14" s="337" customFormat="1" ht="54">
      <c r="A327" s="185"/>
      <c r="B327" s="165" t="s">
        <v>225</v>
      </c>
      <c r="C327" s="186" t="s">
        <v>11</v>
      </c>
      <c r="D327" s="164" t="s">
        <v>108</v>
      </c>
      <c r="E327" s="164" t="s">
        <v>104</v>
      </c>
      <c r="F327" s="161" t="s">
        <v>102</v>
      </c>
      <c r="G327" s="162" t="s">
        <v>18</v>
      </c>
      <c r="H327" s="162" t="s">
        <v>108</v>
      </c>
      <c r="I327" s="163" t="s">
        <v>286</v>
      </c>
      <c r="J327" s="164" t="s">
        <v>123</v>
      </c>
      <c r="K327" s="204">
        <v>658500</v>
      </c>
      <c r="L327" s="204">
        <v>658500</v>
      </c>
      <c r="M327" s="338">
        <v>646012.23</v>
      </c>
      <c r="N327" s="336">
        <f t="shared" si="44"/>
        <v>98.10360364464692</v>
      </c>
    </row>
    <row r="328" spans="1:14" s="337" customFormat="1" ht="18">
      <c r="A328" s="185"/>
      <c r="B328" s="165" t="s">
        <v>124</v>
      </c>
      <c r="C328" s="186" t="s">
        <v>11</v>
      </c>
      <c r="D328" s="164" t="s">
        <v>108</v>
      </c>
      <c r="E328" s="164" t="s">
        <v>104</v>
      </c>
      <c r="F328" s="161" t="s">
        <v>102</v>
      </c>
      <c r="G328" s="162" t="s">
        <v>18</v>
      </c>
      <c r="H328" s="162" t="s">
        <v>108</v>
      </c>
      <c r="I328" s="163" t="s">
        <v>286</v>
      </c>
      <c r="J328" s="164" t="s">
        <v>125</v>
      </c>
      <c r="K328" s="204">
        <v>4800</v>
      </c>
      <c r="L328" s="204">
        <v>4800</v>
      </c>
      <c r="M328" s="243">
        <v>4566</v>
      </c>
      <c r="N328" s="336">
        <f t="shared" si="44"/>
        <v>95.125</v>
      </c>
    </row>
    <row r="329" spans="1:14" s="337" customFormat="1" ht="18">
      <c r="A329" s="269"/>
      <c r="B329" s="270" t="s">
        <v>63</v>
      </c>
      <c r="C329" s="271" t="s">
        <v>11</v>
      </c>
      <c r="D329" s="272" t="s">
        <v>108</v>
      </c>
      <c r="E329" s="272" t="s">
        <v>23</v>
      </c>
      <c r="F329" s="273"/>
      <c r="G329" s="274"/>
      <c r="H329" s="274"/>
      <c r="I329" s="275"/>
      <c r="J329" s="272"/>
      <c r="K329" s="204">
        <f aca="true" t="shared" si="62" ref="K329:M330">K330</f>
        <v>3348300</v>
      </c>
      <c r="L329" s="204">
        <f t="shared" si="62"/>
        <v>3348300</v>
      </c>
      <c r="M329" s="204">
        <f t="shared" si="62"/>
        <v>3337067.1</v>
      </c>
      <c r="N329" s="336">
        <f t="shared" si="44"/>
        <v>99.66451930830571</v>
      </c>
    </row>
    <row r="330" spans="1:14" s="337" customFormat="1" ht="54">
      <c r="A330" s="276"/>
      <c r="B330" s="539" t="s">
        <v>176</v>
      </c>
      <c r="C330" s="540" t="s">
        <v>11</v>
      </c>
      <c r="D330" s="541" t="s">
        <v>108</v>
      </c>
      <c r="E330" s="541" t="s">
        <v>23</v>
      </c>
      <c r="F330" s="542" t="s">
        <v>102</v>
      </c>
      <c r="G330" s="543" t="s">
        <v>119</v>
      </c>
      <c r="H330" s="543" t="s">
        <v>275</v>
      </c>
      <c r="I330" s="544" t="s">
        <v>276</v>
      </c>
      <c r="J330" s="541"/>
      <c r="K330" s="233">
        <f t="shared" si="62"/>
        <v>3348300</v>
      </c>
      <c r="L330" s="233">
        <f t="shared" si="62"/>
        <v>3348300</v>
      </c>
      <c r="M330" s="233">
        <f t="shared" si="62"/>
        <v>3337067.1</v>
      </c>
      <c r="N330" s="236">
        <f t="shared" si="44"/>
        <v>99.66451930830571</v>
      </c>
    </row>
    <row r="331" spans="1:14" s="337" customFormat="1" ht="36">
      <c r="A331" s="277"/>
      <c r="B331" s="278" t="s">
        <v>251</v>
      </c>
      <c r="C331" s="196" t="s">
        <v>11</v>
      </c>
      <c r="D331" s="197" t="s">
        <v>108</v>
      </c>
      <c r="E331" s="279" t="s">
        <v>23</v>
      </c>
      <c r="F331" s="280" t="s">
        <v>102</v>
      </c>
      <c r="G331" s="281" t="s">
        <v>18</v>
      </c>
      <c r="H331" s="281" t="s">
        <v>275</v>
      </c>
      <c r="I331" s="282" t="s">
        <v>276</v>
      </c>
      <c r="J331" s="279"/>
      <c r="K331" s="204">
        <f>K332+K335+K338</f>
        <v>3348300</v>
      </c>
      <c r="L331" s="204">
        <f>L332+L335+L338</f>
        <v>3348300</v>
      </c>
      <c r="M331" s="204">
        <f>M332+M335+M338</f>
        <v>3337067.1</v>
      </c>
      <c r="N331" s="336">
        <f t="shared" si="44"/>
        <v>99.66451930830571</v>
      </c>
    </row>
    <row r="332" spans="1:14" s="337" customFormat="1" ht="54">
      <c r="A332" s="277"/>
      <c r="B332" s="278" t="s">
        <v>252</v>
      </c>
      <c r="C332" s="196" t="s">
        <v>11</v>
      </c>
      <c r="D332" s="197" t="s">
        <v>108</v>
      </c>
      <c r="E332" s="197" t="s">
        <v>23</v>
      </c>
      <c r="F332" s="280" t="s">
        <v>102</v>
      </c>
      <c r="G332" s="281" t="s">
        <v>18</v>
      </c>
      <c r="H332" s="281" t="s">
        <v>108</v>
      </c>
      <c r="I332" s="282" t="s">
        <v>276</v>
      </c>
      <c r="J332" s="279"/>
      <c r="K332" s="204">
        <f aca="true" t="shared" si="63" ref="K332:M333">K333</f>
        <v>146200</v>
      </c>
      <c r="L332" s="204">
        <f t="shared" si="63"/>
        <v>146200</v>
      </c>
      <c r="M332" s="204">
        <f t="shared" si="63"/>
        <v>146145</v>
      </c>
      <c r="N332" s="336">
        <f t="shared" si="44"/>
        <v>99.96238030095759</v>
      </c>
    </row>
    <row r="333" spans="1:14" s="337" customFormat="1" ht="54">
      <c r="A333" s="277"/>
      <c r="B333" s="278" t="s">
        <v>377</v>
      </c>
      <c r="C333" s="196" t="s">
        <v>11</v>
      </c>
      <c r="D333" s="197" t="s">
        <v>108</v>
      </c>
      <c r="E333" s="197" t="s">
        <v>23</v>
      </c>
      <c r="F333" s="280" t="s">
        <v>102</v>
      </c>
      <c r="G333" s="281" t="s">
        <v>18</v>
      </c>
      <c r="H333" s="281" t="s">
        <v>108</v>
      </c>
      <c r="I333" s="282" t="s">
        <v>378</v>
      </c>
      <c r="J333" s="279"/>
      <c r="K333" s="204">
        <f t="shared" si="63"/>
        <v>146200</v>
      </c>
      <c r="L333" s="204">
        <f t="shared" si="63"/>
        <v>146200</v>
      </c>
      <c r="M333" s="204">
        <f t="shared" si="63"/>
        <v>146145</v>
      </c>
      <c r="N333" s="336">
        <f t="shared" si="44"/>
        <v>99.96238030095759</v>
      </c>
    </row>
    <row r="334" spans="1:14" s="337" customFormat="1" ht="54">
      <c r="A334" s="277"/>
      <c r="B334" s="278" t="s">
        <v>225</v>
      </c>
      <c r="C334" s="196" t="s">
        <v>11</v>
      </c>
      <c r="D334" s="197" t="s">
        <v>108</v>
      </c>
      <c r="E334" s="197" t="s">
        <v>23</v>
      </c>
      <c r="F334" s="280" t="s">
        <v>102</v>
      </c>
      <c r="G334" s="281" t="s">
        <v>18</v>
      </c>
      <c r="H334" s="281" t="s">
        <v>108</v>
      </c>
      <c r="I334" s="282" t="s">
        <v>378</v>
      </c>
      <c r="J334" s="279" t="s">
        <v>123</v>
      </c>
      <c r="K334" s="204">
        <v>146200</v>
      </c>
      <c r="L334" s="204">
        <v>146200</v>
      </c>
      <c r="M334" s="204">
        <v>146145</v>
      </c>
      <c r="N334" s="336">
        <f t="shared" si="44"/>
        <v>99.96238030095759</v>
      </c>
    </row>
    <row r="335" spans="1:14" s="337" customFormat="1" ht="36">
      <c r="A335" s="277"/>
      <c r="B335" s="278" t="s">
        <v>351</v>
      </c>
      <c r="C335" s="196" t="s">
        <v>11</v>
      </c>
      <c r="D335" s="197" t="s">
        <v>108</v>
      </c>
      <c r="E335" s="197" t="s">
        <v>23</v>
      </c>
      <c r="F335" s="280" t="s">
        <v>102</v>
      </c>
      <c r="G335" s="281" t="s">
        <v>18</v>
      </c>
      <c r="H335" s="281" t="s">
        <v>110</v>
      </c>
      <c r="I335" s="282" t="s">
        <v>276</v>
      </c>
      <c r="J335" s="279"/>
      <c r="K335" s="204">
        <f aca="true" t="shared" si="64" ref="K335:M336">K336</f>
        <v>3184900</v>
      </c>
      <c r="L335" s="204">
        <f t="shared" si="64"/>
        <v>3184900</v>
      </c>
      <c r="M335" s="204">
        <f t="shared" si="64"/>
        <v>3176522.1</v>
      </c>
      <c r="N335" s="336">
        <f t="shared" si="44"/>
        <v>99.73694935476782</v>
      </c>
    </row>
    <row r="336" spans="1:14" s="337" customFormat="1" ht="54">
      <c r="A336" s="277"/>
      <c r="B336" s="278" t="s">
        <v>352</v>
      </c>
      <c r="C336" s="196" t="s">
        <v>11</v>
      </c>
      <c r="D336" s="197" t="s">
        <v>108</v>
      </c>
      <c r="E336" s="197" t="s">
        <v>23</v>
      </c>
      <c r="F336" s="280" t="s">
        <v>102</v>
      </c>
      <c r="G336" s="281" t="s">
        <v>18</v>
      </c>
      <c r="H336" s="281" t="s">
        <v>110</v>
      </c>
      <c r="I336" s="282" t="s">
        <v>312</v>
      </c>
      <c r="J336" s="279"/>
      <c r="K336" s="204">
        <f t="shared" si="64"/>
        <v>3184900</v>
      </c>
      <c r="L336" s="204">
        <f t="shared" si="64"/>
        <v>3184900</v>
      </c>
      <c r="M336" s="204">
        <f t="shared" si="64"/>
        <v>3176522.1</v>
      </c>
      <c r="N336" s="336">
        <f aca="true" t="shared" si="65" ref="N336:N398">M336/L336*100</f>
        <v>99.73694935476782</v>
      </c>
    </row>
    <row r="337" spans="1:14" s="337" customFormat="1" ht="54">
      <c r="A337" s="277"/>
      <c r="B337" s="278" t="s">
        <v>225</v>
      </c>
      <c r="C337" s="196" t="s">
        <v>11</v>
      </c>
      <c r="D337" s="197" t="s">
        <v>108</v>
      </c>
      <c r="E337" s="197" t="s">
        <v>23</v>
      </c>
      <c r="F337" s="280" t="s">
        <v>102</v>
      </c>
      <c r="G337" s="281" t="s">
        <v>18</v>
      </c>
      <c r="H337" s="281" t="s">
        <v>110</v>
      </c>
      <c r="I337" s="282" t="s">
        <v>312</v>
      </c>
      <c r="J337" s="279" t="s">
        <v>123</v>
      </c>
      <c r="K337" s="204">
        <v>3184900</v>
      </c>
      <c r="L337" s="204">
        <v>3184900</v>
      </c>
      <c r="M337" s="243">
        <v>3176522.1</v>
      </c>
      <c r="N337" s="336">
        <f t="shared" si="65"/>
        <v>99.73694935476782</v>
      </c>
    </row>
    <row r="338" spans="1:14" s="337" customFormat="1" ht="36">
      <c r="A338" s="277"/>
      <c r="B338" s="278" t="s">
        <v>519</v>
      </c>
      <c r="C338" s="196" t="s">
        <v>11</v>
      </c>
      <c r="D338" s="197" t="s">
        <v>108</v>
      </c>
      <c r="E338" s="197" t="s">
        <v>23</v>
      </c>
      <c r="F338" s="175" t="s">
        <v>102</v>
      </c>
      <c r="G338" s="281" t="s">
        <v>18</v>
      </c>
      <c r="H338" s="281" t="s">
        <v>101</v>
      </c>
      <c r="I338" s="282" t="s">
        <v>276</v>
      </c>
      <c r="J338" s="279"/>
      <c r="K338" s="204">
        <f aca="true" t="shared" si="66" ref="K338:M339">K339</f>
        <v>17200</v>
      </c>
      <c r="L338" s="204">
        <f t="shared" si="66"/>
        <v>17200</v>
      </c>
      <c r="M338" s="204">
        <f t="shared" si="66"/>
        <v>14400</v>
      </c>
      <c r="N338" s="336">
        <f t="shared" si="65"/>
        <v>83.72093023255815</v>
      </c>
    </row>
    <row r="339" spans="1:14" s="337" customFormat="1" ht="18">
      <c r="A339" s="277"/>
      <c r="B339" s="278" t="s">
        <v>520</v>
      </c>
      <c r="C339" s="196" t="s">
        <v>11</v>
      </c>
      <c r="D339" s="197" t="s">
        <v>108</v>
      </c>
      <c r="E339" s="197" t="s">
        <v>23</v>
      </c>
      <c r="F339" s="283" t="s">
        <v>102</v>
      </c>
      <c r="G339" s="284" t="s">
        <v>18</v>
      </c>
      <c r="H339" s="284" t="s">
        <v>101</v>
      </c>
      <c r="I339" s="285" t="s">
        <v>521</v>
      </c>
      <c r="J339" s="279"/>
      <c r="K339" s="204">
        <f t="shared" si="66"/>
        <v>17200</v>
      </c>
      <c r="L339" s="204">
        <f t="shared" si="66"/>
        <v>17200</v>
      </c>
      <c r="M339" s="204">
        <f t="shared" si="66"/>
        <v>14400</v>
      </c>
      <c r="N339" s="336">
        <f t="shared" si="65"/>
        <v>83.72093023255815</v>
      </c>
    </row>
    <row r="340" spans="1:14" s="337" customFormat="1" ht="54">
      <c r="A340" s="277"/>
      <c r="B340" s="278" t="s">
        <v>225</v>
      </c>
      <c r="C340" s="196" t="s">
        <v>11</v>
      </c>
      <c r="D340" s="197" t="s">
        <v>108</v>
      </c>
      <c r="E340" s="197" t="s">
        <v>23</v>
      </c>
      <c r="F340" s="286" t="s">
        <v>102</v>
      </c>
      <c r="G340" s="281" t="s">
        <v>18</v>
      </c>
      <c r="H340" s="281" t="s">
        <v>101</v>
      </c>
      <c r="I340" s="282" t="s">
        <v>521</v>
      </c>
      <c r="J340" s="279" t="s">
        <v>123</v>
      </c>
      <c r="K340" s="220">
        <v>17200</v>
      </c>
      <c r="L340" s="220">
        <v>17200</v>
      </c>
      <c r="M340" s="220">
        <v>14400</v>
      </c>
      <c r="N340" s="336">
        <f t="shared" si="65"/>
        <v>83.72093023255815</v>
      </c>
    </row>
    <row r="341" spans="1:14" s="337" customFormat="1" ht="18">
      <c r="A341" s="277"/>
      <c r="B341" s="278" t="s">
        <v>99</v>
      </c>
      <c r="C341" s="196" t="s">
        <v>11</v>
      </c>
      <c r="D341" s="197" t="s">
        <v>102</v>
      </c>
      <c r="E341" s="197"/>
      <c r="F341" s="286"/>
      <c r="G341" s="281"/>
      <c r="H341" s="281"/>
      <c r="I341" s="282"/>
      <c r="J341" s="279"/>
      <c r="K341" s="206">
        <f aca="true" t="shared" si="67" ref="K341:M346">K342</f>
        <v>52900</v>
      </c>
      <c r="L341" s="206">
        <f t="shared" si="67"/>
        <v>52900</v>
      </c>
      <c r="M341" s="206">
        <f t="shared" si="67"/>
        <v>52900</v>
      </c>
      <c r="N341" s="336">
        <f t="shared" si="65"/>
        <v>100</v>
      </c>
    </row>
    <row r="342" spans="1:14" s="337" customFormat="1" ht="36">
      <c r="A342" s="277"/>
      <c r="B342" s="189" t="s">
        <v>641</v>
      </c>
      <c r="C342" s="196" t="s">
        <v>11</v>
      </c>
      <c r="D342" s="197" t="s">
        <v>102</v>
      </c>
      <c r="E342" s="197" t="s">
        <v>101</v>
      </c>
      <c r="F342" s="286"/>
      <c r="G342" s="281"/>
      <c r="H342" s="281"/>
      <c r="I342" s="282"/>
      <c r="J342" s="279"/>
      <c r="K342" s="204">
        <f t="shared" si="67"/>
        <v>52900</v>
      </c>
      <c r="L342" s="204">
        <f t="shared" si="67"/>
        <v>52900</v>
      </c>
      <c r="M342" s="204">
        <f t="shared" si="67"/>
        <v>52900</v>
      </c>
      <c r="N342" s="336">
        <f t="shared" si="65"/>
        <v>100</v>
      </c>
    </row>
    <row r="343" spans="1:14" s="337" customFormat="1" ht="54">
      <c r="A343" s="277"/>
      <c r="B343" s="189" t="s">
        <v>176</v>
      </c>
      <c r="C343" s="196" t="s">
        <v>11</v>
      </c>
      <c r="D343" s="197" t="s">
        <v>102</v>
      </c>
      <c r="E343" s="197" t="s">
        <v>101</v>
      </c>
      <c r="F343" s="286" t="s">
        <v>102</v>
      </c>
      <c r="G343" s="281" t="s">
        <v>119</v>
      </c>
      <c r="H343" s="281" t="s">
        <v>275</v>
      </c>
      <c r="I343" s="282" t="s">
        <v>276</v>
      </c>
      <c r="J343" s="279"/>
      <c r="K343" s="204">
        <f t="shared" si="67"/>
        <v>52900</v>
      </c>
      <c r="L343" s="204">
        <f t="shared" si="67"/>
        <v>52900</v>
      </c>
      <c r="M343" s="204">
        <f t="shared" si="67"/>
        <v>52900</v>
      </c>
      <c r="N343" s="336">
        <f t="shared" si="65"/>
        <v>100</v>
      </c>
    </row>
    <row r="344" spans="1:14" s="337" customFormat="1" ht="36">
      <c r="A344" s="277"/>
      <c r="B344" s="189" t="s">
        <v>251</v>
      </c>
      <c r="C344" s="196" t="s">
        <v>11</v>
      </c>
      <c r="D344" s="197" t="s">
        <v>102</v>
      </c>
      <c r="E344" s="197" t="s">
        <v>101</v>
      </c>
      <c r="F344" s="286" t="s">
        <v>102</v>
      </c>
      <c r="G344" s="281" t="s">
        <v>18</v>
      </c>
      <c r="H344" s="281" t="s">
        <v>275</v>
      </c>
      <c r="I344" s="282" t="s">
        <v>276</v>
      </c>
      <c r="J344" s="279"/>
      <c r="K344" s="204">
        <f t="shared" si="67"/>
        <v>52900</v>
      </c>
      <c r="L344" s="204">
        <f t="shared" si="67"/>
        <v>52900</v>
      </c>
      <c r="M344" s="204">
        <f t="shared" si="67"/>
        <v>52900</v>
      </c>
      <c r="N344" s="336">
        <f t="shared" si="65"/>
        <v>100</v>
      </c>
    </row>
    <row r="345" spans="1:14" s="337" customFormat="1" ht="54">
      <c r="A345" s="277"/>
      <c r="B345" s="189" t="s">
        <v>252</v>
      </c>
      <c r="C345" s="196" t="s">
        <v>11</v>
      </c>
      <c r="D345" s="197" t="s">
        <v>102</v>
      </c>
      <c r="E345" s="197" t="s">
        <v>101</v>
      </c>
      <c r="F345" s="286" t="s">
        <v>102</v>
      </c>
      <c r="G345" s="281" t="s">
        <v>18</v>
      </c>
      <c r="H345" s="281" t="s">
        <v>108</v>
      </c>
      <c r="I345" s="282" t="s">
        <v>276</v>
      </c>
      <c r="J345" s="279"/>
      <c r="K345" s="204">
        <f t="shared" si="67"/>
        <v>52900</v>
      </c>
      <c r="L345" s="204">
        <f t="shared" si="67"/>
        <v>52900</v>
      </c>
      <c r="M345" s="204">
        <f t="shared" si="67"/>
        <v>52900</v>
      </c>
      <c r="N345" s="336">
        <f t="shared" si="65"/>
        <v>100</v>
      </c>
    </row>
    <row r="346" spans="1:14" s="337" customFormat="1" ht="36">
      <c r="A346" s="277"/>
      <c r="B346" s="278" t="s">
        <v>642</v>
      </c>
      <c r="C346" s="196" t="s">
        <v>11</v>
      </c>
      <c r="D346" s="197" t="s">
        <v>102</v>
      </c>
      <c r="E346" s="197" t="s">
        <v>101</v>
      </c>
      <c r="F346" s="175" t="s">
        <v>102</v>
      </c>
      <c r="G346" s="281" t="s">
        <v>18</v>
      </c>
      <c r="H346" s="281" t="s">
        <v>108</v>
      </c>
      <c r="I346" s="282" t="s">
        <v>643</v>
      </c>
      <c r="J346" s="279"/>
      <c r="K346" s="204">
        <f t="shared" si="67"/>
        <v>52900</v>
      </c>
      <c r="L346" s="204">
        <f t="shared" si="67"/>
        <v>52900</v>
      </c>
      <c r="M346" s="204">
        <f t="shared" si="67"/>
        <v>52900</v>
      </c>
      <c r="N346" s="336">
        <f t="shared" si="65"/>
        <v>100</v>
      </c>
    </row>
    <row r="347" spans="1:14" s="337" customFormat="1" ht="54">
      <c r="A347" s="277"/>
      <c r="B347" s="278" t="s">
        <v>225</v>
      </c>
      <c r="C347" s="196" t="s">
        <v>11</v>
      </c>
      <c r="D347" s="197" t="s">
        <v>102</v>
      </c>
      <c r="E347" s="197" t="s">
        <v>101</v>
      </c>
      <c r="F347" s="175" t="s">
        <v>102</v>
      </c>
      <c r="G347" s="281" t="s">
        <v>18</v>
      </c>
      <c r="H347" s="281" t="s">
        <v>108</v>
      </c>
      <c r="I347" s="282" t="s">
        <v>643</v>
      </c>
      <c r="J347" s="279" t="s">
        <v>123</v>
      </c>
      <c r="K347" s="204">
        <v>52900</v>
      </c>
      <c r="L347" s="204">
        <v>52900</v>
      </c>
      <c r="M347" s="204">
        <v>52900</v>
      </c>
      <c r="N347" s="336">
        <f t="shared" si="65"/>
        <v>100</v>
      </c>
    </row>
    <row r="348" spans="1:14" s="337" customFormat="1" ht="54">
      <c r="A348" s="277"/>
      <c r="B348" s="278" t="s">
        <v>177</v>
      </c>
      <c r="C348" s="196" t="s">
        <v>11</v>
      </c>
      <c r="D348" s="197" t="s">
        <v>80</v>
      </c>
      <c r="E348" s="197"/>
      <c r="F348" s="287"/>
      <c r="G348" s="284"/>
      <c r="H348" s="284"/>
      <c r="I348" s="285"/>
      <c r="J348" s="279"/>
      <c r="K348" s="204">
        <f>K349+K355</f>
        <v>12269700</v>
      </c>
      <c r="L348" s="204">
        <f>L349+L355</f>
        <v>12269700</v>
      </c>
      <c r="M348" s="204">
        <f>M349+M355</f>
        <v>12269700</v>
      </c>
      <c r="N348" s="336">
        <f t="shared" si="65"/>
        <v>100</v>
      </c>
    </row>
    <row r="349" spans="1:14" s="337" customFormat="1" ht="54">
      <c r="A349" s="277"/>
      <c r="B349" s="278" t="s">
        <v>37</v>
      </c>
      <c r="C349" s="196" t="s">
        <v>11</v>
      </c>
      <c r="D349" s="197" t="s">
        <v>80</v>
      </c>
      <c r="E349" s="197" t="s">
        <v>108</v>
      </c>
      <c r="F349" s="175"/>
      <c r="G349" s="281"/>
      <c r="H349" s="281"/>
      <c r="I349" s="282"/>
      <c r="J349" s="279"/>
      <c r="K349" s="204">
        <f aca="true" t="shared" si="68" ref="K349:M353">K350</f>
        <v>7000000</v>
      </c>
      <c r="L349" s="204">
        <f t="shared" si="68"/>
        <v>7000000</v>
      </c>
      <c r="M349" s="204">
        <f t="shared" si="68"/>
        <v>7000000</v>
      </c>
      <c r="N349" s="336">
        <f t="shared" si="65"/>
        <v>100</v>
      </c>
    </row>
    <row r="350" spans="1:14" s="337" customFormat="1" ht="54">
      <c r="A350" s="277"/>
      <c r="B350" s="189" t="s">
        <v>176</v>
      </c>
      <c r="C350" s="196" t="s">
        <v>11</v>
      </c>
      <c r="D350" s="197" t="s">
        <v>80</v>
      </c>
      <c r="E350" s="197" t="s">
        <v>108</v>
      </c>
      <c r="F350" s="175" t="s">
        <v>102</v>
      </c>
      <c r="G350" s="281" t="s">
        <v>119</v>
      </c>
      <c r="H350" s="281" t="s">
        <v>275</v>
      </c>
      <c r="I350" s="282" t="s">
        <v>276</v>
      </c>
      <c r="J350" s="279"/>
      <c r="K350" s="204">
        <f t="shared" si="68"/>
        <v>7000000</v>
      </c>
      <c r="L350" s="204">
        <f t="shared" si="68"/>
        <v>7000000</v>
      </c>
      <c r="M350" s="204">
        <f t="shared" si="68"/>
        <v>7000000</v>
      </c>
      <c r="N350" s="336">
        <f t="shared" si="65"/>
        <v>100</v>
      </c>
    </row>
    <row r="351" spans="1:14" s="337" customFormat="1" ht="36">
      <c r="A351" s="277"/>
      <c r="B351" s="278" t="s">
        <v>251</v>
      </c>
      <c r="C351" s="196" t="s">
        <v>11</v>
      </c>
      <c r="D351" s="197" t="s">
        <v>80</v>
      </c>
      <c r="E351" s="197" t="s">
        <v>108</v>
      </c>
      <c r="F351" s="175" t="s">
        <v>102</v>
      </c>
      <c r="G351" s="281" t="s">
        <v>18</v>
      </c>
      <c r="H351" s="281" t="s">
        <v>275</v>
      </c>
      <c r="I351" s="282" t="s">
        <v>276</v>
      </c>
      <c r="J351" s="279"/>
      <c r="K351" s="207">
        <f t="shared" si="68"/>
        <v>7000000</v>
      </c>
      <c r="L351" s="207">
        <f t="shared" si="68"/>
        <v>7000000</v>
      </c>
      <c r="M351" s="207">
        <f t="shared" si="68"/>
        <v>7000000</v>
      </c>
      <c r="N351" s="336">
        <f t="shared" si="65"/>
        <v>100</v>
      </c>
    </row>
    <row r="352" spans="1:14" s="337" customFormat="1" ht="36">
      <c r="A352" s="277"/>
      <c r="B352" s="177" t="s">
        <v>253</v>
      </c>
      <c r="C352" s="196" t="s">
        <v>11</v>
      </c>
      <c r="D352" s="197" t="s">
        <v>80</v>
      </c>
      <c r="E352" s="197" t="s">
        <v>108</v>
      </c>
      <c r="F352" s="175" t="s">
        <v>102</v>
      </c>
      <c r="G352" s="281" t="s">
        <v>18</v>
      </c>
      <c r="H352" s="281" t="s">
        <v>109</v>
      </c>
      <c r="I352" s="282" t="s">
        <v>276</v>
      </c>
      <c r="J352" s="279"/>
      <c r="K352" s="207">
        <f t="shared" si="68"/>
        <v>7000000</v>
      </c>
      <c r="L352" s="207">
        <f t="shared" si="68"/>
        <v>7000000</v>
      </c>
      <c r="M352" s="207">
        <f t="shared" si="68"/>
        <v>7000000</v>
      </c>
      <c r="N352" s="336">
        <f t="shared" si="65"/>
        <v>100</v>
      </c>
    </row>
    <row r="353" spans="1:14" s="337" customFormat="1" ht="36">
      <c r="A353" s="277"/>
      <c r="B353" s="278" t="s">
        <v>394</v>
      </c>
      <c r="C353" s="196" t="s">
        <v>11</v>
      </c>
      <c r="D353" s="197" t="s">
        <v>80</v>
      </c>
      <c r="E353" s="197" t="s">
        <v>108</v>
      </c>
      <c r="F353" s="175" t="s">
        <v>102</v>
      </c>
      <c r="G353" s="281" t="s">
        <v>18</v>
      </c>
      <c r="H353" s="281" t="s">
        <v>109</v>
      </c>
      <c r="I353" s="282" t="s">
        <v>395</v>
      </c>
      <c r="J353" s="279"/>
      <c r="K353" s="207">
        <f t="shared" si="68"/>
        <v>7000000</v>
      </c>
      <c r="L353" s="207">
        <f t="shared" si="68"/>
        <v>7000000</v>
      </c>
      <c r="M353" s="207">
        <f t="shared" si="68"/>
        <v>7000000</v>
      </c>
      <c r="N353" s="336">
        <f t="shared" si="65"/>
        <v>100</v>
      </c>
    </row>
    <row r="354" spans="1:14" s="337" customFormat="1" ht="18">
      <c r="A354" s="277"/>
      <c r="B354" s="189" t="s">
        <v>133</v>
      </c>
      <c r="C354" s="196" t="s">
        <v>11</v>
      </c>
      <c r="D354" s="197" t="s">
        <v>80</v>
      </c>
      <c r="E354" s="197" t="s">
        <v>108</v>
      </c>
      <c r="F354" s="287" t="s">
        <v>102</v>
      </c>
      <c r="G354" s="284" t="s">
        <v>18</v>
      </c>
      <c r="H354" s="284" t="s">
        <v>109</v>
      </c>
      <c r="I354" s="285" t="s">
        <v>395</v>
      </c>
      <c r="J354" s="279" t="s">
        <v>134</v>
      </c>
      <c r="K354" s="207">
        <v>7000000</v>
      </c>
      <c r="L354" s="207">
        <v>7000000</v>
      </c>
      <c r="M354" s="243">
        <v>7000000</v>
      </c>
      <c r="N354" s="336">
        <f t="shared" si="65"/>
        <v>100</v>
      </c>
    </row>
    <row r="355" spans="1:14" s="337" customFormat="1" ht="36">
      <c r="A355" s="277"/>
      <c r="B355" s="278" t="s">
        <v>223</v>
      </c>
      <c r="C355" s="196" t="s">
        <v>11</v>
      </c>
      <c r="D355" s="197" t="s">
        <v>80</v>
      </c>
      <c r="E355" s="197" t="s">
        <v>110</v>
      </c>
      <c r="F355" s="175"/>
      <c r="G355" s="281"/>
      <c r="H355" s="281"/>
      <c r="I355" s="282"/>
      <c r="J355" s="279"/>
      <c r="K355" s="207">
        <f>K356</f>
        <v>5269700</v>
      </c>
      <c r="L355" s="207">
        <f>L356</f>
        <v>5269700</v>
      </c>
      <c r="M355" s="207">
        <f>M356</f>
        <v>5269700</v>
      </c>
      <c r="N355" s="336">
        <f t="shared" si="65"/>
        <v>100</v>
      </c>
    </row>
    <row r="356" spans="1:14" s="337" customFormat="1" ht="54">
      <c r="A356" s="277"/>
      <c r="B356" s="189" t="s">
        <v>176</v>
      </c>
      <c r="C356" s="196" t="s">
        <v>11</v>
      </c>
      <c r="D356" s="197" t="s">
        <v>80</v>
      </c>
      <c r="E356" s="197" t="s">
        <v>110</v>
      </c>
      <c r="F356" s="175" t="s">
        <v>102</v>
      </c>
      <c r="G356" s="281" t="s">
        <v>119</v>
      </c>
      <c r="H356" s="281" t="s">
        <v>275</v>
      </c>
      <c r="I356" s="282" t="s">
        <v>276</v>
      </c>
      <c r="J356" s="279"/>
      <c r="K356" s="207">
        <f aca="true" t="shared" si="69" ref="K356:M358">K357</f>
        <v>5269700</v>
      </c>
      <c r="L356" s="207">
        <f t="shared" si="69"/>
        <v>5269700</v>
      </c>
      <c r="M356" s="207">
        <f t="shared" si="69"/>
        <v>5269700</v>
      </c>
      <c r="N356" s="336">
        <f t="shared" si="65"/>
        <v>100</v>
      </c>
    </row>
    <row r="357" spans="1:14" s="337" customFormat="1" ht="36">
      <c r="A357" s="277"/>
      <c r="B357" s="189" t="s">
        <v>251</v>
      </c>
      <c r="C357" s="196" t="s">
        <v>11</v>
      </c>
      <c r="D357" s="197" t="s">
        <v>80</v>
      </c>
      <c r="E357" s="197" t="s">
        <v>110</v>
      </c>
      <c r="F357" s="175" t="s">
        <v>102</v>
      </c>
      <c r="G357" s="281" t="s">
        <v>18</v>
      </c>
      <c r="H357" s="281" t="s">
        <v>275</v>
      </c>
      <c r="I357" s="288" t="s">
        <v>276</v>
      </c>
      <c r="J357" s="279"/>
      <c r="K357" s="207">
        <f t="shared" si="69"/>
        <v>5269700</v>
      </c>
      <c r="L357" s="207">
        <f t="shared" si="69"/>
        <v>5269700</v>
      </c>
      <c r="M357" s="207">
        <f t="shared" si="69"/>
        <v>5269700</v>
      </c>
      <c r="N357" s="336">
        <f t="shared" si="65"/>
        <v>100</v>
      </c>
    </row>
    <row r="358" spans="1:14" s="337" customFormat="1" ht="36">
      <c r="A358" s="269"/>
      <c r="B358" s="638" t="s">
        <v>253</v>
      </c>
      <c r="C358" s="293" t="s">
        <v>11</v>
      </c>
      <c r="D358" s="294" t="s">
        <v>80</v>
      </c>
      <c r="E358" s="294" t="s">
        <v>110</v>
      </c>
      <c r="F358" s="639" t="s">
        <v>102</v>
      </c>
      <c r="G358" s="640" t="s">
        <v>18</v>
      </c>
      <c r="H358" s="640" t="s">
        <v>109</v>
      </c>
      <c r="I358" s="291" t="s">
        <v>276</v>
      </c>
      <c r="J358" s="641"/>
      <c r="K358" s="204">
        <f t="shared" si="69"/>
        <v>5269700</v>
      </c>
      <c r="L358" s="204">
        <f t="shared" si="69"/>
        <v>5269700</v>
      </c>
      <c r="M358" s="204">
        <f t="shared" si="69"/>
        <v>5269700</v>
      </c>
      <c r="N358" s="642">
        <f t="shared" si="65"/>
        <v>100</v>
      </c>
    </row>
    <row r="359" spans="1:14" s="337" customFormat="1" ht="54">
      <c r="A359" s="269"/>
      <c r="B359" s="289" t="s">
        <v>528</v>
      </c>
      <c r="C359" s="631" t="s">
        <v>11</v>
      </c>
      <c r="D359" s="632" t="s">
        <v>80</v>
      </c>
      <c r="E359" s="632" t="s">
        <v>110</v>
      </c>
      <c r="F359" s="633" t="s">
        <v>102</v>
      </c>
      <c r="G359" s="634" t="s">
        <v>18</v>
      </c>
      <c r="H359" s="634" t="s">
        <v>109</v>
      </c>
      <c r="I359" s="635" t="s">
        <v>529</v>
      </c>
      <c r="J359" s="292"/>
      <c r="K359" s="636">
        <f>K360</f>
        <v>5269700</v>
      </c>
      <c r="L359" s="636">
        <f>L360</f>
        <v>5269700</v>
      </c>
      <c r="M359" s="636">
        <f>M360</f>
        <v>5269700</v>
      </c>
      <c r="N359" s="637">
        <f t="shared" si="65"/>
        <v>100</v>
      </c>
    </row>
    <row r="360" spans="1:14" s="337" customFormat="1" ht="18">
      <c r="A360" s="295"/>
      <c r="B360" s="191" t="s">
        <v>133</v>
      </c>
      <c r="C360" s="192" t="s">
        <v>11</v>
      </c>
      <c r="D360" s="193" t="s">
        <v>80</v>
      </c>
      <c r="E360" s="193" t="s">
        <v>110</v>
      </c>
      <c r="F360" s="175" t="s">
        <v>102</v>
      </c>
      <c r="G360" s="153" t="s">
        <v>18</v>
      </c>
      <c r="H360" s="153" t="s">
        <v>109</v>
      </c>
      <c r="I360" s="159" t="s">
        <v>529</v>
      </c>
      <c r="J360" s="160" t="s">
        <v>134</v>
      </c>
      <c r="K360" s="207">
        <v>5269700</v>
      </c>
      <c r="L360" s="207">
        <v>5269700</v>
      </c>
      <c r="M360" s="207">
        <v>5269700</v>
      </c>
      <c r="N360" s="336">
        <f t="shared" si="65"/>
        <v>100</v>
      </c>
    </row>
    <row r="361" spans="1:14" s="337" customFormat="1" ht="18">
      <c r="A361" s="296"/>
      <c r="B361" s="194"/>
      <c r="C361" s="196"/>
      <c r="D361" s="197"/>
      <c r="E361" s="197"/>
      <c r="F361" s="195"/>
      <c r="G361" s="153"/>
      <c r="H361" s="153"/>
      <c r="I361" s="154"/>
      <c r="J361" s="155"/>
      <c r="K361" s="204"/>
      <c r="L361" s="204"/>
      <c r="M361" s="204"/>
      <c r="N361" s="336"/>
    </row>
    <row r="362" spans="1:14" s="337" customFormat="1" ht="51.75">
      <c r="A362" s="552">
        <v>3</v>
      </c>
      <c r="B362" s="545" t="s">
        <v>5</v>
      </c>
      <c r="C362" s="546" t="s">
        <v>74</v>
      </c>
      <c r="D362" s="547"/>
      <c r="E362" s="547"/>
      <c r="F362" s="548"/>
      <c r="G362" s="549"/>
      <c r="H362" s="549"/>
      <c r="I362" s="550"/>
      <c r="J362" s="551"/>
      <c r="K362" s="234">
        <f aca="true" t="shared" si="70" ref="K362:M365">K363</f>
        <v>6066000</v>
      </c>
      <c r="L362" s="234">
        <f t="shared" si="70"/>
        <v>6066000</v>
      </c>
      <c r="M362" s="234">
        <f t="shared" si="70"/>
        <v>6065968.4</v>
      </c>
      <c r="N362" s="235">
        <f t="shared" si="65"/>
        <v>99.99947906363337</v>
      </c>
    </row>
    <row r="363" spans="1:14" s="337" customFormat="1" ht="18">
      <c r="A363" s="296"/>
      <c r="B363" s="297" t="s">
        <v>62</v>
      </c>
      <c r="C363" s="196" t="s">
        <v>74</v>
      </c>
      <c r="D363" s="197" t="s">
        <v>108</v>
      </c>
      <c r="E363" s="197"/>
      <c r="F363" s="195"/>
      <c r="G363" s="153"/>
      <c r="H363" s="153"/>
      <c r="I363" s="154"/>
      <c r="J363" s="155"/>
      <c r="K363" s="204">
        <f t="shared" si="70"/>
        <v>6066000</v>
      </c>
      <c r="L363" s="204">
        <f t="shared" si="70"/>
        <v>6066000</v>
      </c>
      <c r="M363" s="204">
        <f t="shared" si="70"/>
        <v>6065968.4</v>
      </c>
      <c r="N363" s="336">
        <f t="shared" si="65"/>
        <v>99.99947906363337</v>
      </c>
    </row>
    <row r="364" spans="1:14" s="337" customFormat="1" ht="54">
      <c r="A364" s="296"/>
      <c r="B364" s="297" t="s">
        <v>65</v>
      </c>
      <c r="C364" s="196" t="s">
        <v>74</v>
      </c>
      <c r="D364" s="197" t="s">
        <v>108</v>
      </c>
      <c r="E364" s="197" t="s">
        <v>104</v>
      </c>
      <c r="F364" s="176"/>
      <c r="G364" s="156"/>
      <c r="H364" s="156"/>
      <c r="I364" s="157"/>
      <c r="J364" s="155"/>
      <c r="K364" s="204">
        <f t="shared" si="70"/>
        <v>6066000</v>
      </c>
      <c r="L364" s="204">
        <f t="shared" si="70"/>
        <v>6066000</v>
      </c>
      <c r="M364" s="204">
        <f t="shared" si="70"/>
        <v>6065968.4</v>
      </c>
      <c r="N364" s="336">
        <f t="shared" si="65"/>
        <v>99.99947906363337</v>
      </c>
    </row>
    <row r="365" spans="1:14" s="337" customFormat="1" ht="36">
      <c r="A365" s="298"/>
      <c r="B365" s="278" t="s">
        <v>138</v>
      </c>
      <c r="C365" s="290" t="s">
        <v>74</v>
      </c>
      <c r="D365" s="197" t="s">
        <v>108</v>
      </c>
      <c r="E365" s="197" t="s">
        <v>104</v>
      </c>
      <c r="F365" s="175" t="s">
        <v>127</v>
      </c>
      <c r="G365" s="153" t="s">
        <v>119</v>
      </c>
      <c r="H365" s="153" t="s">
        <v>275</v>
      </c>
      <c r="I365" s="154" t="s">
        <v>276</v>
      </c>
      <c r="J365" s="155"/>
      <c r="K365" s="204">
        <f t="shared" si="70"/>
        <v>6066000</v>
      </c>
      <c r="L365" s="204">
        <f t="shared" si="70"/>
        <v>6066000</v>
      </c>
      <c r="M365" s="204">
        <f t="shared" si="70"/>
        <v>6065968.4</v>
      </c>
      <c r="N365" s="336">
        <f t="shared" si="65"/>
        <v>99.99947906363337</v>
      </c>
    </row>
    <row r="366" spans="1:14" s="337" customFormat="1" ht="36">
      <c r="A366" s="298"/>
      <c r="B366" s="299" t="s">
        <v>274</v>
      </c>
      <c r="C366" s="290" t="s">
        <v>74</v>
      </c>
      <c r="D366" s="197" t="s">
        <v>108</v>
      </c>
      <c r="E366" s="197" t="s">
        <v>104</v>
      </c>
      <c r="F366" s="175" t="s">
        <v>127</v>
      </c>
      <c r="G366" s="153" t="s">
        <v>18</v>
      </c>
      <c r="H366" s="153" t="s">
        <v>275</v>
      </c>
      <c r="I366" s="154" t="s">
        <v>276</v>
      </c>
      <c r="J366" s="155"/>
      <c r="K366" s="204">
        <f>K367+K371</f>
        <v>6066000</v>
      </c>
      <c r="L366" s="204">
        <f>L367+L371</f>
        <v>6066000</v>
      </c>
      <c r="M366" s="204">
        <f>M367+M371</f>
        <v>6065968.4</v>
      </c>
      <c r="N366" s="336">
        <f t="shared" si="65"/>
        <v>99.99947906363337</v>
      </c>
    </row>
    <row r="367" spans="1:14" s="337" customFormat="1" ht="36">
      <c r="A367" s="298"/>
      <c r="B367" s="299" t="s">
        <v>120</v>
      </c>
      <c r="C367" s="290" t="s">
        <v>74</v>
      </c>
      <c r="D367" s="197" t="s">
        <v>108</v>
      </c>
      <c r="E367" s="197" t="s">
        <v>104</v>
      </c>
      <c r="F367" s="175" t="s">
        <v>127</v>
      </c>
      <c r="G367" s="153" t="s">
        <v>18</v>
      </c>
      <c r="H367" s="153" t="s">
        <v>275</v>
      </c>
      <c r="I367" s="154" t="s">
        <v>286</v>
      </c>
      <c r="J367" s="155"/>
      <c r="K367" s="204">
        <f>K368+K369+K370</f>
        <v>4987100</v>
      </c>
      <c r="L367" s="204">
        <f>L368+L369+L370</f>
        <v>4987100</v>
      </c>
      <c r="M367" s="204">
        <f>M368+M369+M370</f>
        <v>4987068.4</v>
      </c>
      <c r="N367" s="336">
        <f t="shared" si="65"/>
        <v>99.99936636522229</v>
      </c>
    </row>
    <row r="368" spans="1:14" s="337" customFormat="1" ht="108">
      <c r="A368" s="298"/>
      <c r="B368" s="297" t="s">
        <v>121</v>
      </c>
      <c r="C368" s="290" t="s">
        <v>74</v>
      </c>
      <c r="D368" s="197" t="s">
        <v>108</v>
      </c>
      <c r="E368" s="197" t="s">
        <v>104</v>
      </c>
      <c r="F368" s="175" t="s">
        <v>127</v>
      </c>
      <c r="G368" s="153" t="s">
        <v>18</v>
      </c>
      <c r="H368" s="153" t="s">
        <v>275</v>
      </c>
      <c r="I368" s="154" t="s">
        <v>286</v>
      </c>
      <c r="J368" s="155" t="s">
        <v>122</v>
      </c>
      <c r="K368" s="204">
        <v>4665800</v>
      </c>
      <c r="L368" s="204">
        <v>4665800</v>
      </c>
      <c r="M368" s="204">
        <v>4665788.62</v>
      </c>
      <c r="N368" s="336">
        <f t="shared" si="65"/>
        <v>99.99975609756098</v>
      </c>
    </row>
    <row r="369" spans="1:14" s="337" customFormat="1" ht="54">
      <c r="A369" s="298"/>
      <c r="B369" s="189" t="s">
        <v>225</v>
      </c>
      <c r="C369" s="290" t="s">
        <v>74</v>
      </c>
      <c r="D369" s="197" t="s">
        <v>108</v>
      </c>
      <c r="E369" s="197" t="s">
        <v>104</v>
      </c>
      <c r="F369" s="175" t="s">
        <v>127</v>
      </c>
      <c r="G369" s="153" t="s">
        <v>18</v>
      </c>
      <c r="H369" s="153" t="s">
        <v>275</v>
      </c>
      <c r="I369" s="154" t="s">
        <v>286</v>
      </c>
      <c r="J369" s="155" t="s">
        <v>123</v>
      </c>
      <c r="K369" s="204">
        <v>311300</v>
      </c>
      <c r="L369" s="204">
        <v>311300</v>
      </c>
      <c r="M369" s="243">
        <v>311279.78</v>
      </c>
      <c r="N369" s="336">
        <f t="shared" si="65"/>
        <v>99.99350465788629</v>
      </c>
    </row>
    <row r="370" spans="1:14" s="337" customFormat="1" ht="18">
      <c r="A370" s="298"/>
      <c r="B370" s="278" t="s">
        <v>124</v>
      </c>
      <c r="C370" s="290" t="s">
        <v>74</v>
      </c>
      <c r="D370" s="197" t="s">
        <v>108</v>
      </c>
      <c r="E370" s="197" t="s">
        <v>104</v>
      </c>
      <c r="F370" s="195" t="s">
        <v>127</v>
      </c>
      <c r="G370" s="153" t="s">
        <v>18</v>
      </c>
      <c r="H370" s="153" t="s">
        <v>275</v>
      </c>
      <c r="I370" s="154" t="s">
        <v>286</v>
      </c>
      <c r="J370" s="155" t="s">
        <v>125</v>
      </c>
      <c r="K370" s="204">
        <v>10000</v>
      </c>
      <c r="L370" s="204">
        <v>10000</v>
      </c>
      <c r="M370" s="243">
        <v>10000</v>
      </c>
      <c r="N370" s="336">
        <f t="shared" si="65"/>
        <v>100</v>
      </c>
    </row>
    <row r="371" spans="1:14" s="337" customFormat="1" ht="36">
      <c r="A371" s="277"/>
      <c r="B371" s="299" t="s">
        <v>139</v>
      </c>
      <c r="C371" s="196" t="s">
        <v>74</v>
      </c>
      <c r="D371" s="197" t="s">
        <v>108</v>
      </c>
      <c r="E371" s="197" t="s">
        <v>104</v>
      </c>
      <c r="F371" s="195" t="s">
        <v>127</v>
      </c>
      <c r="G371" s="281" t="s">
        <v>18</v>
      </c>
      <c r="H371" s="281" t="s">
        <v>275</v>
      </c>
      <c r="I371" s="282" t="s">
        <v>313</v>
      </c>
      <c r="J371" s="279"/>
      <c r="K371" s="204">
        <f>K372</f>
        <v>1078900</v>
      </c>
      <c r="L371" s="204">
        <f>L372</f>
        <v>1078900</v>
      </c>
      <c r="M371" s="204">
        <f>M372</f>
        <v>1078900</v>
      </c>
      <c r="N371" s="336">
        <f t="shared" si="65"/>
        <v>100</v>
      </c>
    </row>
    <row r="372" spans="1:14" s="337" customFormat="1" ht="108">
      <c r="A372" s="277"/>
      <c r="B372" s="189" t="s">
        <v>121</v>
      </c>
      <c r="C372" s="196" t="s">
        <v>74</v>
      </c>
      <c r="D372" s="197" t="s">
        <v>108</v>
      </c>
      <c r="E372" s="197" t="s">
        <v>104</v>
      </c>
      <c r="F372" s="175" t="s">
        <v>127</v>
      </c>
      <c r="G372" s="281" t="s">
        <v>18</v>
      </c>
      <c r="H372" s="281" t="s">
        <v>275</v>
      </c>
      <c r="I372" s="282" t="s">
        <v>313</v>
      </c>
      <c r="J372" s="279" t="s">
        <v>122</v>
      </c>
      <c r="K372" s="204">
        <v>1078900</v>
      </c>
      <c r="L372" s="204">
        <v>1078900</v>
      </c>
      <c r="M372" s="204">
        <v>1078900</v>
      </c>
      <c r="N372" s="336">
        <f t="shared" si="65"/>
        <v>100</v>
      </c>
    </row>
    <row r="373" spans="1:14" s="337" customFormat="1" ht="18">
      <c r="A373" s="277"/>
      <c r="B373" s="278"/>
      <c r="C373" s="196"/>
      <c r="D373" s="197"/>
      <c r="E373" s="197"/>
      <c r="F373" s="175"/>
      <c r="G373" s="281"/>
      <c r="H373" s="281"/>
      <c r="I373" s="282"/>
      <c r="J373" s="279"/>
      <c r="K373" s="204"/>
      <c r="L373" s="204"/>
      <c r="M373" s="204"/>
      <c r="N373" s="336"/>
    </row>
    <row r="374" spans="1:14" s="337" customFormat="1" ht="51.75">
      <c r="A374" s="553">
        <v>4</v>
      </c>
      <c r="B374" s="554" t="s">
        <v>178</v>
      </c>
      <c r="C374" s="546" t="s">
        <v>21</v>
      </c>
      <c r="D374" s="547"/>
      <c r="E374" s="547"/>
      <c r="F374" s="555"/>
      <c r="G374" s="556"/>
      <c r="H374" s="556"/>
      <c r="I374" s="557"/>
      <c r="J374" s="558"/>
      <c r="K374" s="234">
        <f>K375+K432+K439+K425+K460+K467</f>
        <v>229169400</v>
      </c>
      <c r="L374" s="234">
        <f>L375+L432+L439+L425+L460+L467</f>
        <v>229169400</v>
      </c>
      <c r="M374" s="234">
        <f>M375+M432+M439+M425+M460+M467</f>
        <v>210710249.07</v>
      </c>
      <c r="N374" s="235">
        <f t="shared" si="65"/>
        <v>91.94519384786975</v>
      </c>
    </row>
    <row r="375" spans="1:14" s="337" customFormat="1" ht="18">
      <c r="A375" s="277"/>
      <c r="B375" s="278" t="s">
        <v>62</v>
      </c>
      <c r="C375" s="196" t="s">
        <v>21</v>
      </c>
      <c r="D375" s="197" t="s">
        <v>108</v>
      </c>
      <c r="E375" s="197"/>
      <c r="F375" s="175"/>
      <c r="G375" s="281"/>
      <c r="H375" s="281"/>
      <c r="I375" s="282"/>
      <c r="J375" s="279"/>
      <c r="K375" s="204">
        <f>K376</f>
        <v>71319436.6</v>
      </c>
      <c r="L375" s="204">
        <f>L376</f>
        <v>71319436.6</v>
      </c>
      <c r="M375" s="204">
        <f>M376</f>
        <v>59294393.99</v>
      </c>
      <c r="N375" s="336">
        <f t="shared" si="65"/>
        <v>83.13917890652547</v>
      </c>
    </row>
    <row r="376" spans="1:14" s="337" customFormat="1" ht="18">
      <c r="A376" s="277"/>
      <c r="B376" s="189" t="s">
        <v>63</v>
      </c>
      <c r="C376" s="196" t="s">
        <v>21</v>
      </c>
      <c r="D376" s="197" t="s">
        <v>108</v>
      </c>
      <c r="E376" s="197" t="s">
        <v>23</v>
      </c>
      <c r="F376" s="175"/>
      <c r="G376" s="281"/>
      <c r="H376" s="281"/>
      <c r="I376" s="282"/>
      <c r="J376" s="279"/>
      <c r="K376" s="204">
        <f>K377+K419+K414</f>
        <v>71319436.6</v>
      </c>
      <c r="L376" s="204">
        <f>L377+L419+L414</f>
        <v>71319436.6</v>
      </c>
      <c r="M376" s="204">
        <f>M377+M419+M414</f>
        <v>59294393.99</v>
      </c>
      <c r="N376" s="336">
        <f t="shared" si="65"/>
        <v>83.13917890652547</v>
      </c>
    </row>
    <row r="377" spans="1:14" s="337" customFormat="1" ht="54">
      <c r="A377" s="277"/>
      <c r="B377" s="278" t="s">
        <v>180</v>
      </c>
      <c r="C377" s="196" t="s">
        <v>21</v>
      </c>
      <c r="D377" s="197" t="s">
        <v>108</v>
      </c>
      <c r="E377" s="197" t="s">
        <v>23</v>
      </c>
      <c r="F377" s="175" t="s">
        <v>106</v>
      </c>
      <c r="G377" s="281" t="s">
        <v>119</v>
      </c>
      <c r="H377" s="281" t="s">
        <v>275</v>
      </c>
      <c r="I377" s="282" t="s">
        <v>276</v>
      </c>
      <c r="J377" s="279"/>
      <c r="K377" s="204">
        <f>K378+K385+K405</f>
        <v>65284152</v>
      </c>
      <c r="L377" s="204">
        <f>L378+L385+L405</f>
        <v>65284152</v>
      </c>
      <c r="M377" s="204">
        <f>M378+M385+M405</f>
        <v>53263447.730000004</v>
      </c>
      <c r="N377" s="336">
        <f t="shared" si="65"/>
        <v>81.5871020734098</v>
      </c>
    </row>
    <row r="378" spans="1:14" s="337" customFormat="1" ht="36">
      <c r="A378" s="277"/>
      <c r="B378" s="278" t="s">
        <v>181</v>
      </c>
      <c r="C378" s="196" t="s">
        <v>21</v>
      </c>
      <c r="D378" s="197" t="s">
        <v>108</v>
      </c>
      <c r="E378" s="197" t="s">
        <v>23</v>
      </c>
      <c r="F378" s="175" t="s">
        <v>106</v>
      </c>
      <c r="G378" s="281" t="s">
        <v>18</v>
      </c>
      <c r="H378" s="281" t="s">
        <v>275</v>
      </c>
      <c r="I378" s="282" t="s">
        <v>276</v>
      </c>
      <c r="J378" s="279"/>
      <c r="K378" s="204">
        <f>K379+K382</f>
        <v>8433952</v>
      </c>
      <c r="L378" s="204">
        <f>L379+L382</f>
        <v>8433952</v>
      </c>
      <c r="M378" s="204">
        <f>M379+M382</f>
        <v>8226102.32</v>
      </c>
      <c r="N378" s="336">
        <f t="shared" si="65"/>
        <v>97.53556007907088</v>
      </c>
    </row>
    <row r="379" spans="1:14" s="337" customFormat="1" ht="90">
      <c r="A379" s="277"/>
      <c r="B379" s="278" t="s">
        <v>254</v>
      </c>
      <c r="C379" s="196" t="s">
        <v>21</v>
      </c>
      <c r="D379" s="197" t="s">
        <v>108</v>
      </c>
      <c r="E379" s="197" t="s">
        <v>23</v>
      </c>
      <c r="F379" s="175" t="s">
        <v>106</v>
      </c>
      <c r="G379" s="281" t="s">
        <v>18</v>
      </c>
      <c r="H379" s="281" t="s">
        <v>108</v>
      </c>
      <c r="I379" s="282" t="s">
        <v>276</v>
      </c>
      <c r="J379" s="279"/>
      <c r="K379" s="204">
        <f aca="true" t="shared" si="71" ref="K379:M380">K380</f>
        <v>792000</v>
      </c>
      <c r="L379" s="204">
        <f t="shared" si="71"/>
        <v>792000</v>
      </c>
      <c r="M379" s="204">
        <f t="shared" si="71"/>
        <v>791956.52</v>
      </c>
      <c r="N379" s="336">
        <f t="shared" si="65"/>
        <v>99.9945101010101</v>
      </c>
    </row>
    <row r="380" spans="1:14" s="337" customFormat="1" ht="54">
      <c r="A380" s="277"/>
      <c r="B380" s="278" t="s">
        <v>140</v>
      </c>
      <c r="C380" s="196" t="s">
        <v>21</v>
      </c>
      <c r="D380" s="197" t="s">
        <v>108</v>
      </c>
      <c r="E380" s="197" t="s">
        <v>23</v>
      </c>
      <c r="F380" s="175" t="s">
        <v>106</v>
      </c>
      <c r="G380" s="281" t="s">
        <v>18</v>
      </c>
      <c r="H380" s="281" t="s">
        <v>108</v>
      </c>
      <c r="I380" s="282" t="s">
        <v>298</v>
      </c>
      <c r="J380" s="279"/>
      <c r="K380" s="204">
        <f t="shared" si="71"/>
        <v>792000</v>
      </c>
      <c r="L380" s="204">
        <f t="shared" si="71"/>
        <v>792000</v>
      </c>
      <c r="M380" s="204">
        <f t="shared" si="71"/>
        <v>791956.52</v>
      </c>
      <c r="N380" s="336">
        <f t="shared" si="65"/>
        <v>99.9945101010101</v>
      </c>
    </row>
    <row r="381" spans="1:14" s="337" customFormat="1" ht="54">
      <c r="A381" s="277"/>
      <c r="B381" s="278" t="s">
        <v>225</v>
      </c>
      <c r="C381" s="196" t="s">
        <v>21</v>
      </c>
      <c r="D381" s="197" t="s">
        <v>108</v>
      </c>
      <c r="E381" s="197" t="s">
        <v>23</v>
      </c>
      <c r="F381" s="175" t="s">
        <v>106</v>
      </c>
      <c r="G381" s="281" t="s">
        <v>18</v>
      </c>
      <c r="H381" s="281" t="s">
        <v>108</v>
      </c>
      <c r="I381" s="282" t="s">
        <v>298</v>
      </c>
      <c r="J381" s="280" t="s">
        <v>123</v>
      </c>
      <c r="K381" s="204">
        <v>792000</v>
      </c>
      <c r="L381" s="204">
        <v>792000</v>
      </c>
      <c r="M381" s="204">
        <v>791956.52</v>
      </c>
      <c r="N381" s="336">
        <f t="shared" si="65"/>
        <v>99.9945101010101</v>
      </c>
    </row>
    <row r="382" spans="1:14" s="337" customFormat="1" ht="36">
      <c r="A382" s="277"/>
      <c r="B382" s="278" t="s">
        <v>255</v>
      </c>
      <c r="C382" s="196" t="s">
        <v>21</v>
      </c>
      <c r="D382" s="197" t="s">
        <v>108</v>
      </c>
      <c r="E382" s="197" t="s">
        <v>23</v>
      </c>
      <c r="F382" s="175" t="s">
        <v>106</v>
      </c>
      <c r="G382" s="281" t="s">
        <v>18</v>
      </c>
      <c r="H382" s="281" t="s">
        <v>109</v>
      </c>
      <c r="I382" s="282" t="s">
        <v>276</v>
      </c>
      <c r="J382" s="279"/>
      <c r="K382" s="204">
        <f>K383</f>
        <v>7641952</v>
      </c>
      <c r="L382" s="204">
        <f>L383</f>
        <v>7641952</v>
      </c>
      <c r="M382" s="204">
        <f>M383</f>
        <v>7434145.8</v>
      </c>
      <c r="N382" s="336">
        <f t="shared" si="65"/>
        <v>97.28071832955769</v>
      </c>
    </row>
    <row r="383" spans="1:14" s="337" customFormat="1" ht="36">
      <c r="A383" s="277"/>
      <c r="B383" s="189" t="s">
        <v>94</v>
      </c>
      <c r="C383" s="196" t="s">
        <v>21</v>
      </c>
      <c r="D383" s="197" t="s">
        <v>108</v>
      </c>
      <c r="E383" s="197" t="s">
        <v>23</v>
      </c>
      <c r="F383" s="175" t="s">
        <v>106</v>
      </c>
      <c r="G383" s="281" t="s">
        <v>18</v>
      </c>
      <c r="H383" s="281" t="s">
        <v>109</v>
      </c>
      <c r="I383" s="282" t="s">
        <v>300</v>
      </c>
      <c r="J383" s="279"/>
      <c r="K383" s="204">
        <f>SUM(K384:K384)</f>
        <v>7641952</v>
      </c>
      <c r="L383" s="204">
        <f>SUM(L384:L384)</f>
        <v>7641952</v>
      </c>
      <c r="M383" s="204">
        <f>SUM(M384:M384)</f>
        <v>7434145.8</v>
      </c>
      <c r="N383" s="336">
        <f t="shared" si="65"/>
        <v>97.28071832955769</v>
      </c>
    </row>
    <row r="384" spans="1:14" s="337" customFormat="1" ht="54">
      <c r="A384" s="277"/>
      <c r="B384" s="300" t="s">
        <v>225</v>
      </c>
      <c r="C384" s="196" t="s">
        <v>21</v>
      </c>
      <c r="D384" s="197" t="s">
        <v>108</v>
      </c>
      <c r="E384" s="197" t="s">
        <v>23</v>
      </c>
      <c r="F384" s="175" t="s">
        <v>106</v>
      </c>
      <c r="G384" s="281" t="s">
        <v>18</v>
      </c>
      <c r="H384" s="281" t="s">
        <v>109</v>
      </c>
      <c r="I384" s="282" t="s">
        <v>300</v>
      </c>
      <c r="J384" s="279" t="s">
        <v>123</v>
      </c>
      <c r="K384" s="204">
        <v>7641952</v>
      </c>
      <c r="L384" s="204">
        <v>7641952</v>
      </c>
      <c r="M384" s="204">
        <v>7434145.8</v>
      </c>
      <c r="N384" s="336">
        <f t="shared" si="65"/>
        <v>97.28071832955769</v>
      </c>
    </row>
    <row r="385" spans="1:14" s="337" customFormat="1" ht="36">
      <c r="A385" s="277"/>
      <c r="B385" s="278" t="s">
        <v>182</v>
      </c>
      <c r="C385" s="196" t="s">
        <v>21</v>
      </c>
      <c r="D385" s="197" t="s">
        <v>108</v>
      </c>
      <c r="E385" s="197" t="s">
        <v>23</v>
      </c>
      <c r="F385" s="175" t="s">
        <v>106</v>
      </c>
      <c r="G385" s="281" t="s">
        <v>24</v>
      </c>
      <c r="H385" s="281" t="s">
        <v>275</v>
      </c>
      <c r="I385" s="282" t="s">
        <v>276</v>
      </c>
      <c r="J385" s="279"/>
      <c r="K385" s="204">
        <f>K386+K399+K402</f>
        <v>26038187</v>
      </c>
      <c r="L385" s="204">
        <f>L386+L399+L402</f>
        <v>26038187</v>
      </c>
      <c r="M385" s="204">
        <f>M386+M399+M402</f>
        <v>26032620.04</v>
      </c>
      <c r="N385" s="336">
        <f t="shared" si="65"/>
        <v>99.97862001682375</v>
      </c>
    </row>
    <row r="386" spans="1:14" s="337" customFormat="1" ht="72">
      <c r="A386" s="277"/>
      <c r="B386" s="278" t="s">
        <v>256</v>
      </c>
      <c r="C386" s="196" t="s">
        <v>21</v>
      </c>
      <c r="D386" s="197" t="s">
        <v>108</v>
      </c>
      <c r="E386" s="197" t="s">
        <v>23</v>
      </c>
      <c r="F386" s="175" t="s">
        <v>106</v>
      </c>
      <c r="G386" s="281" t="s">
        <v>24</v>
      </c>
      <c r="H386" s="281" t="s">
        <v>108</v>
      </c>
      <c r="I386" s="282" t="s">
        <v>276</v>
      </c>
      <c r="J386" s="279"/>
      <c r="K386" s="204">
        <f>K387+K391+K395+K397</f>
        <v>24903387</v>
      </c>
      <c r="L386" s="204">
        <f>L387+L391+L395+L397</f>
        <v>24903387</v>
      </c>
      <c r="M386" s="204">
        <f>M387+M391+M395+M397</f>
        <v>24900201.04</v>
      </c>
      <c r="N386" s="336">
        <f t="shared" si="65"/>
        <v>99.987206720114</v>
      </c>
    </row>
    <row r="387" spans="1:14" s="337" customFormat="1" ht="36">
      <c r="A387" s="277"/>
      <c r="B387" s="278" t="s">
        <v>120</v>
      </c>
      <c r="C387" s="196" t="s">
        <v>21</v>
      </c>
      <c r="D387" s="197" t="s">
        <v>108</v>
      </c>
      <c r="E387" s="197" t="s">
        <v>23</v>
      </c>
      <c r="F387" s="175" t="s">
        <v>106</v>
      </c>
      <c r="G387" s="281" t="s">
        <v>24</v>
      </c>
      <c r="H387" s="281" t="s">
        <v>108</v>
      </c>
      <c r="I387" s="282" t="s">
        <v>286</v>
      </c>
      <c r="J387" s="279"/>
      <c r="K387" s="204">
        <f>K388+K389+K390</f>
        <v>15108200</v>
      </c>
      <c r="L387" s="204">
        <f>L388+L389+L390</f>
        <v>15108200</v>
      </c>
      <c r="M387" s="204">
        <f>M388+M389+M390</f>
        <v>15105389.65</v>
      </c>
      <c r="N387" s="336">
        <f t="shared" si="65"/>
        <v>99.9813985120663</v>
      </c>
    </row>
    <row r="388" spans="1:14" s="337" customFormat="1" ht="108">
      <c r="A388" s="277"/>
      <c r="B388" s="278" t="s">
        <v>121</v>
      </c>
      <c r="C388" s="196" t="s">
        <v>21</v>
      </c>
      <c r="D388" s="197" t="s">
        <v>108</v>
      </c>
      <c r="E388" s="197" t="s">
        <v>23</v>
      </c>
      <c r="F388" s="175" t="s">
        <v>106</v>
      </c>
      <c r="G388" s="281" t="s">
        <v>24</v>
      </c>
      <c r="H388" s="281" t="s">
        <v>108</v>
      </c>
      <c r="I388" s="282" t="s">
        <v>286</v>
      </c>
      <c r="J388" s="279" t="s">
        <v>122</v>
      </c>
      <c r="K388" s="204">
        <v>14720200</v>
      </c>
      <c r="L388" s="204">
        <v>14720200</v>
      </c>
      <c r="M388" s="339">
        <v>14720027.93</v>
      </c>
      <c r="N388" s="336">
        <f t="shared" si="65"/>
        <v>99.99883106207797</v>
      </c>
    </row>
    <row r="389" spans="1:14" s="134" customFormat="1" ht="54">
      <c r="A389" s="277"/>
      <c r="B389" s="189" t="s">
        <v>225</v>
      </c>
      <c r="C389" s="196" t="s">
        <v>21</v>
      </c>
      <c r="D389" s="197" t="s">
        <v>108</v>
      </c>
      <c r="E389" s="197" t="s">
        <v>23</v>
      </c>
      <c r="F389" s="175" t="s">
        <v>106</v>
      </c>
      <c r="G389" s="281" t="s">
        <v>24</v>
      </c>
      <c r="H389" s="281" t="s">
        <v>108</v>
      </c>
      <c r="I389" s="282" t="s">
        <v>286</v>
      </c>
      <c r="J389" s="279" t="s">
        <v>123</v>
      </c>
      <c r="K389" s="204">
        <v>386800</v>
      </c>
      <c r="L389" s="204">
        <v>386800</v>
      </c>
      <c r="M389" s="243">
        <v>384186.72</v>
      </c>
      <c r="N389" s="236">
        <f t="shared" si="65"/>
        <v>99.32438469493277</v>
      </c>
    </row>
    <row r="390" spans="1:14" s="134" customFormat="1" ht="18">
      <c r="A390" s="277"/>
      <c r="B390" s="278" t="s">
        <v>124</v>
      </c>
      <c r="C390" s="196" t="s">
        <v>21</v>
      </c>
      <c r="D390" s="197" t="s">
        <v>108</v>
      </c>
      <c r="E390" s="197" t="s">
        <v>23</v>
      </c>
      <c r="F390" s="286" t="s">
        <v>106</v>
      </c>
      <c r="G390" s="281" t="s">
        <v>24</v>
      </c>
      <c r="H390" s="281" t="s">
        <v>108</v>
      </c>
      <c r="I390" s="301" t="s">
        <v>286</v>
      </c>
      <c r="J390" s="279" t="s">
        <v>125</v>
      </c>
      <c r="K390" s="204">
        <v>1200</v>
      </c>
      <c r="L390" s="204">
        <v>1200</v>
      </c>
      <c r="M390" s="204">
        <v>1175</v>
      </c>
      <c r="N390" s="236">
        <f t="shared" si="65"/>
        <v>97.91666666666666</v>
      </c>
    </row>
    <row r="391" spans="1:14" s="134" customFormat="1" ht="36">
      <c r="A391" s="277"/>
      <c r="B391" s="278" t="s">
        <v>523</v>
      </c>
      <c r="C391" s="196" t="s">
        <v>21</v>
      </c>
      <c r="D391" s="197" t="s">
        <v>108</v>
      </c>
      <c r="E391" s="197" t="s">
        <v>23</v>
      </c>
      <c r="F391" s="286" t="s">
        <v>106</v>
      </c>
      <c r="G391" s="281" t="s">
        <v>24</v>
      </c>
      <c r="H391" s="281" t="s">
        <v>108</v>
      </c>
      <c r="I391" s="301" t="s">
        <v>278</v>
      </c>
      <c r="J391" s="279"/>
      <c r="K391" s="204">
        <f>K392+K393+K394</f>
        <v>9049287</v>
      </c>
      <c r="L391" s="204">
        <f>L392+L393+L394</f>
        <v>9049287</v>
      </c>
      <c r="M391" s="204">
        <f>M392+M393+M394</f>
        <v>9048911.39</v>
      </c>
      <c r="N391" s="236">
        <f t="shared" si="65"/>
        <v>99.99584928624763</v>
      </c>
    </row>
    <row r="392" spans="1:14" s="134" customFormat="1" ht="108">
      <c r="A392" s="277"/>
      <c r="B392" s="278" t="s">
        <v>121</v>
      </c>
      <c r="C392" s="196" t="s">
        <v>21</v>
      </c>
      <c r="D392" s="197" t="s">
        <v>108</v>
      </c>
      <c r="E392" s="197" t="s">
        <v>23</v>
      </c>
      <c r="F392" s="286" t="s">
        <v>106</v>
      </c>
      <c r="G392" s="281" t="s">
        <v>24</v>
      </c>
      <c r="H392" s="281" t="s">
        <v>108</v>
      </c>
      <c r="I392" s="282" t="s">
        <v>278</v>
      </c>
      <c r="J392" s="279" t="s">
        <v>122</v>
      </c>
      <c r="K392" s="204">
        <v>8578830</v>
      </c>
      <c r="L392" s="204">
        <v>8578830</v>
      </c>
      <c r="M392" s="204">
        <v>8578648.88</v>
      </c>
      <c r="N392" s="236">
        <f t="shared" si="65"/>
        <v>99.9978887563922</v>
      </c>
    </row>
    <row r="393" spans="1:14" s="134" customFormat="1" ht="54">
      <c r="A393" s="277"/>
      <c r="B393" s="278" t="s">
        <v>225</v>
      </c>
      <c r="C393" s="196" t="s">
        <v>21</v>
      </c>
      <c r="D393" s="197" t="s">
        <v>108</v>
      </c>
      <c r="E393" s="197" t="s">
        <v>23</v>
      </c>
      <c r="F393" s="286" t="s">
        <v>106</v>
      </c>
      <c r="G393" s="281" t="s">
        <v>24</v>
      </c>
      <c r="H393" s="281" t="s">
        <v>108</v>
      </c>
      <c r="I393" s="282" t="s">
        <v>278</v>
      </c>
      <c r="J393" s="279" t="s">
        <v>123</v>
      </c>
      <c r="K393" s="204">
        <v>445720</v>
      </c>
      <c r="L393" s="204">
        <v>445720</v>
      </c>
      <c r="M393" s="204">
        <v>445529.51</v>
      </c>
      <c r="N393" s="236">
        <f t="shared" si="65"/>
        <v>99.95726240689223</v>
      </c>
    </row>
    <row r="394" spans="1:14" s="134" customFormat="1" ht="18">
      <c r="A394" s="277"/>
      <c r="B394" s="189" t="s">
        <v>124</v>
      </c>
      <c r="C394" s="196" t="s">
        <v>21</v>
      </c>
      <c r="D394" s="197" t="s">
        <v>108</v>
      </c>
      <c r="E394" s="197" t="s">
        <v>23</v>
      </c>
      <c r="F394" s="286" t="s">
        <v>106</v>
      </c>
      <c r="G394" s="281" t="s">
        <v>24</v>
      </c>
      <c r="H394" s="281" t="s">
        <v>108</v>
      </c>
      <c r="I394" s="282" t="s">
        <v>278</v>
      </c>
      <c r="J394" s="279" t="s">
        <v>125</v>
      </c>
      <c r="K394" s="204">
        <v>24737</v>
      </c>
      <c r="L394" s="204">
        <v>24737</v>
      </c>
      <c r="M394" s="204">
        <v>24733</v>
      </c>
      <c r="N394" s="236">
        <f t="shared" si="65"/>
        <v>99.98382989044751</v>
      </c>
    </row>
    <row r="395" spans="1:14" s="134" customFormat="1" ht="54">
      <c r="A395" s="277"/>
      <c r="B395" s="189" t="s">
        <v>353</v>
      </c>
      <c r="C395" s="196" t="s">
        <v>21</v>
      </c>
      <c r="D395" s="197" t="s">
        <v>108</v>
      </c>
      <c r="E395" s="197" t="s">
        <v>23</v>
      </c>
      <c r="F395" s="286" t="s">
        <v>106</v>
      </c>
      <c r="G395" s="281" t="s">
        <v>24</v>
      </c>
      <c r="H395" s="281" t="s">
        <v>108</v>
      </c>
      <c r="I395" s="301" t="s">
        <v>354</v>
      </c>
      <c r="J395" s="279"/>
      <c r="K395" s="204">
        <f>K396</f>
        <v>694400</v>
      </c>
      <c r="L395" s="204">
        <f>L396</f>
        <v>694400</v>
      </c>
      <c r="M395" s="204">
        <f>M396</f>
        <v>694400</v>
      </c>
      <c r="N395" s="236">
        <f t="shared" si="65"/>
        <v>100</v>
      </c>
    </row>
    <row r="396" spans="1:14" s="134" customFormat="1" ht="54">
      <c r="A396" s="277"/>
      <c r="B396" s="189" t="s">
        <v>225</v>
      </c>
      <c r="C396" s="196" t="s">
        <v>21</v>
      </c>
      <c r="D396" s="197" t="s">
        <v>108</v>
      </c>
      <c r="E396" s="197" t="s">
        <v>23</v>
      </c>
      <c r="F396" s="286" t="s">
        <v>106</v>
      </c>
      <c r="G396" s="281" t="s">
        <v>24</v>
      </c>
      <c r="H396" s="281" t="s">
        <v>108</v>
      </c>
      <c r="I396" s="301" t="s">
        <v>354</v>
      </c>
      <c r="J396" s="279" t="s">
        <v>123</v>
      </c>
      <c r="K396" s="204">
        <v>694400</v>
      </c>
      <c r="L396" s="204">
        <v>694400</v>
      </c>
      <c r="M396" s="243">
        <v>694400</v>
      </c>
      <c r="N396" s="236">
        <f t="shared" si="65"/>
        <v>100</v>
      </c>
    </row>
    <row r="397" spans="1:14" s="134" customFormat="1" ht="54">
      <c r="A397" s="277"/>
      <c r="B397" s="302" t="s">
        <v>377</v>
      </c>
      <c r="C397" s="196" t="s">
        <v>21</v>
      </c>
      <c r="D397" s="197" t="s">
        <v>108</v>
      </c>
      <c r="E397" s="197" t="s">
        <v>23</v>
      </c>
      <c r="F397" s="286" t="s">
        <v>106</v>
      </c>
      <c r="G397" s="281" t="s">
        <v>24</v>
      </c>
      <c r="H397" s="281" t="s">
        <v>108</v>
      </c>
      <c r="I397" s="301" t="s">
        <v>378</v>
      </c>
      <c r="J397" s="279"/>
      <c r="K397" s="204">
        <f>K398</f>
        <v>51500</v>
      </c>
      <c r="L397" s="204">
        <f>L398</f>
        <v>51500</v>
      </c>
      <c r="M397" s="204">
        <f>M398</f>
        <v>51500</v>
      </c>
      <c r="N397" s="236">
        <f t="shared" si="65"/>
        <v>100</v>
      </c>
    </row>
    <row r="398" spans="1:14" s="134" customFormat="1" ht="54">
      <c r="A398" s="277"/>
      <c r="B398" s="189" t="s">
        <v>225</v>
      </c>
      <c r="C398" s="196" t="s">
        <v>21</v>
      </c>
      <c r="D398" s="197" t="s">
        <v>108</v>
      </c>
      <c r="E398" s="197" t="s">
        <v>23</v>
      </c>
      <c r="F398" s="286" t="s">
        <v>106</v>
      </c>
      <c r="G398" s="281" t="s">
        <v>24</v>
      </c>
      <c r="H398" s="281" t="s">
        <v>108</v>
      </c>
      <c r="I398" s="301" t="s">
        <v>378</v>
      </c>
      <c r="J398" s="279" t="s">
        <v>123</v>
      </c>
      <c r="K398" s="204">
        <v>51500</v>
      </c>
      <c r="L398" s="204">
        <v>51500</v>
      </c>
      <c r="M398" s="204">
        <v>51500</v>
      </c>
      <c r="N398" s="236">
        <f t="shared" si="65"/>
        <v>100</v>
      </c>
    </row>
    <row r="399" spans="1:14" s="134" customFormat="1" ht="36">
      <c r="A399" s="277"/>
      <c r="B399" s="189" t="s">
        <v>351</v>
      </c>
      <c r="C399" s="196" t="s">
        <v>21</v>
      </c>
      <c r="D399" s="197" t="s">
        <v>108</v>
      </c>
      <c r="E399" s="197" t="s">
        <v>23</v>
      </c>
      <c r="F399" s="286" t="s">
        <v>106</v>
      </c>
      <c r="G399" s="281" t="s">
        <v>24</v>
      </c>
      <c r="H399" s="281" t="s">
        <v>109</v>
      </c>
      <c r="I399" s="301" t="s">
        <v>276</v>
      </c>
      <c r="J399" s="279"/>
      <c r="K399" s="204">
        <f aca="true" t="shared" si="72" ref="K399:M400">K400</f>
        <v>748000</v>
      </c>
      <c r="L399" s="204">
        <f t="shared" si="72"/>
        <v>748000</v>
      </c>
      <c r="M399" s="204">
        <f t="shared" si="72"/>
        <v>748000</v>
      </c>
      <c r="N399" s="236">
        <f>M399/L399*100</f>
        <v>100</v>
      </c>
    </row>
    <row r="400" spans="1:14" s="134" customFormat="1" ht="54">
      <c r="A400" s="277"/>
      <c r="B400" s="189" t="s">
        <v>352</v>
      </c>
      <c r="C400" s="196" t="s">
        <v>21</v>
      </c>
      <c r="D400" s="197" t="s">
        <v>108</v>
      </c>
      <c r="E400" s="197" t="s">
        <v>23</v>
      </c>
      <c r="F400" s="286" t="s">
        <v>106</v>
      </c>
      <c r="G400" s="281" t="s">
        <v>24</v>
      </c>
      <c r="H400" s="281" t="s">
        <v>109</v>
      </c>
      <c r="I400" s="301" t="s">
        <v>312</v>
      </c>
      <c r="J400" s="279"/>
      <c r="K400" s="204">
        <f t="shared" si="72"/>
        <v>748000</v>
      </c>
      <c r="L400" s="204">
        <f t="shared" si="72"/>
        <v>748000</v>
      </c>
      <c r="M400" s="204">
        <f t="shared" si="72"/>
        <v>748000</v>
      </c>
      <c r="N400" s="236">
        <f aca="true" t="shared" si="73" ref="N400:N455">M400/L400*100</f>
        <v>100</v>
      </c>
    </row>
    <row r="401" spans="1:14" s="134" customFormat="1" ht="54">
      <c r="A401" s="277"/>
      <c r="B401" s="189" t="s">
        <v>225</v>
      </c>
      <c r="C401" s="196" t="s">
        <v>21</v>
      </c>
      <c r="D401" s="197" t="s">
        <v>108</v>
      </c>
      <c r="E401" s="197" t="s">
        <v>23</v>
      </c>
      <c r="F401" s="286" t="s">
        <v>106</v>
      </c>
      <c r="G401" s="281" t="s">
        <v>24</v>
      </c>
      <c r="H401" s="281" t="s">
        <v>109</v>
      </c>
      <c r="I401" s="301" t="s">
        <v>312</v>
      </c>
      <c r="J401" s="279" t="s">
        <v>123</v>
      </c>
      <c r="K401" s="204">
        <v>748000</v>
      </c>
      <c r="L401" s="204">
        <v>748000</v>
      </c>
      <c r="M401" s="243">
        <v>748000</v>
      </c>
      <c r="N401" s="236">
        <f t="shared" si="73"/>
        <v>100</v>
      </c>
    </row>
    <row r="402" spans="1:14" s="134" customFormat="1" ht="36">
      <c r="A402" s="277"/>
      <c r="B402" s="189" t="s">
        <v>355</v>
      </c>
      <c r="C402" s="196" t="s">
        <v>21</v>
      </c>
      <c r="D402" s="197" t="s">
        <v>108</v>
      </c>
      <c r="E402" s="197" t="s">
        <v>23</v>
      </c>
      <c r="F402" s="286" t="s">
        <v>106</v>
      </c>
      <c r="G402" s="281" t="s">
        <v>24</v>
      </c>
      <c r="H402" s="281" t="s">
        <v>110</v>
      </c>
      <c r="I402" s="301" t="s">
        <v>276</v>
      </c>
      <c r="J402" s="279"/>
      <c r="K402" s="204">
        <f aca="true" t="shared" si="74" ref="K402:M403">K403</f>
        <v>386800</v>
      </c>
      <c r="L402" s="204">
        <f t="shared" si="74"/>
        <v>386800</v>
      </c>
      <c r="M402" s="204">
        <f t="shared" si="74"/>
        <v>384419</v>
      </c>
      <c r="N402" s="236">
        <f t="shared" si="73"/>
        <v>99.38443640124095</v>
      </c>
    </row>
    <row r="403" spans="1:14" s="134" customFormat="1" ht="36">
      <c r="A403" s="277"/>
      <c r="B403" s="189" t="s">
        <v>94</v>
      </c>
      <c r="C403" s="196" t="s">
        <v>21</v>
      </c>
      <c r="D403" s="197" t="s">
        <v>108</v>
      </c>
      <c r="E403" s="197" t="s">
        <v>23</v>
      </c>
      <c r="F403" s="286" t="s">
        <v>106</v>
      </c>
      <c r="G403" s="281" t="s">
        <v>24</v>
      </c>
      <c r="H403" s="281" t="s">
        <v>110</v>
      </c>
      <c r="I403" s="301" t="s">
        <v>300</v>
      </c>
      <c r="J403" s="279"/>
      <c r="K403" s="204">
        <f t="shared" si="74"/>
        <v>386800</v>
      </c>
      <c r="L403" s="204">
        <f t="shared" si="74"/>
        <v>386800</v>
      </c>
      <c r="M403" s="204">
        <f t="shared" si="74"/>
        <v>384419</v>
      </c>
      <c r="N403" s="236">
        <f t="shared" si="73"/>
        <v>99.38443640124095</v>
      </c>
    </row>
    <row r="404" spans="1:14" s="134" customFormat="1" ht="18">
      <c r="A404" s="277"/>
      <c r="B404" s="189" t="s">
        <v>124</v>
      </c>
      <c r="C404" s="196" t="s">
        <v>21</v>
      </c>
      <c r="D404" s="197" t="s">
        <v>108</v>
      </c>
      <c r="E404" s="197" t="s">
        <v>23</v>
      </c>
      <c r="F404" s="286" t="s">
        <v>106</v>
      </c>
      <c r="G404" s="281" t="s">
        <v>24</v>
      </c>
      <c r="H404" s="281" t="s">
        <v>110</v>
      </c>
      <c r="I404" s="301" t="s">
        <v>300</v>
      </c>
      <c r="J404" s="279" t="s">
        <v>125</v>
      </c>
      <c r="K404" s="204">
        <v>386800</v>
      </c>
      <c r="L404" s="204">
        <v>386800</v>
      </c>
      <c r="M404" s="243">
        <v>384419</v>
      </c>
      <c r="N404" s="236">
        <f t="shared" si="73"/>
        <v>99.38443640124095</v>
      </c>
    </row>
    <row r="405" spans="1:14" s="134" customFormat="1" ht="36">
      <c r="A405" s="277"/>
      <c r="B405" s="303" t="s">
        <v>251</v>
      </c>
      <c r="C405" s="196" t="s">
        <v>21</v>
      </c>
      <c r="D405" s="197" t="s">
        <v>108</v>
      </c>
      <c r="E405" s="197" t="s">
        <v>23</v>
      </c>
      <c r="F405" s="286" t="s">
        <v>106</v>
      </c>
      <c r="G405" s="281" t="s">
        <v>128</v>
      </c>
      <c r="H405" s="281" t="s">
        <v>275</v>
      </c>
      <c r="I405" s="301" t="s">
        <v>276</v>
      </c>
      <c r="J405" s="279"/>
      <c r="K405" s="204">
        <f>K406+K409</f>
        <v>30812013</v>
      </c>
      <c r="L405" s="204">
        <f>L406+L409</f>
        <v>30812013</v>
      </c>
      <c r="M405" s="204">
        <f>M406+M409</f>
        <v>19004725.37</v>
      </c>
      <c r="N405" s="236">
        <f t="shared" si="73"/>
        <v>61.67959675338317</v>
      </c>
    </row>
    <row r="406" spans="1:14" s="134" customFormat="1" ht="18">
      <c r="A406" s="277"/>
      <c r="B406" s="303" t="s">
        <v>678</v>
      </c>
      <c r="C406" s="196" t="s">
        <v>21</v>
      </c>
      <c r="D406" s="197" t="s">
        <v>108</v>
      </c>
      <c r="E406" s="197" t="s">
        <v>23</v>
      </c>
      <c r="F406" s="286" t="s">
        <v>106</v>
      </c>
      <c r="G406" s="281" t="s">
        <v>128</v>
      </c>
      <c r="H406" s="281" t="s">
        <v>98</v>
      </c>
      <c r="I406" s="282" t="s">
        <v>276</v>
      </c>
      <c r="J406" s="279"/>
      <c r="K406" s="204">
        <f aca="true" t="shared" si="75" ref="K406:M407">K407</f>
        <v>17385700</v>
      </c>
      <c r="L406" s="204">
        <f t="shared" si="75"/>
        <v>17385700</v>
      </c>
      <c r="M406" s="204">
        <f t="shared" si="75"/>
        <v>17385700</v>
      </c>
      <c r="N406" s="236">
        <f t="shared" si="73"/>
        <v>100</v>
      </c>
    </row>
    <row r="407" spans="1:14" s="134" customFormat="1" ht="36">
      <c r="A407" s="277"/>
      <c r="B407" s="303" t="s">
        <v>379</v>
      </c>
      <c r="C407" s="196" t="s">
        <v>21</v>
      </c>
      <c r="D407" s="197" t="s">
        <v>108</v>
      </c>
      <c r="E407" s="197" t="s">
        <v>23</v>
      </c>
      <c r="F407" s="286" t="s">
        <v>106</v>
      </c>
      <c r="G407" s="281" t="s">
        <v>128</v>
      </c>
      <c r="H407" s="281" t="s">
        <v>98</v>
      </c>
      <c r="I407" s="282" t="s">
        <v>679</v>
      </c>
      <c r="J407" s="279"/>
      <c r="K407" s="204">
        <f t="shared" si="75"/>
        <v>17385700</v>
      </c>
      <c r="L407" s="204">
        <f t="shared" si="75"/>
        <v>17385700</v>
      </c>
      <c r="M407" s="204">
        <f t="shared" si="75"/>
        <v>17385700</v>
      </c>
      <c r="N407" s="236">
        <f t="shared" si="73"/>
        <v>100</v>
      </c>
    </row>
    <row r="408" spans="1:14" s="134" customFormat="1" ht="18">
      <c r="A408" s="277"/>
      <c r="B408" s="303" t="s">
        <v>124</v>
      </c>
      <c r="C408" s="196" t="s">
        <v>21</v>
      </c>
      <c r="D408" s="197" t="s">
        <v>108</v>
      </c>
      <c r="E408" s="197" t="s">
        <v>23</v>
      </c>
      <c r="F408" s="286" t="s">
        <v>106</v>
      </c>
      <c r="G408" s="281" t="s">
        <v>128</v>
      </c>
      <c r="H408" s="281" t="s">
        <v>98</v>
      </c>
      <c r="I408" s="282" t="s">
        <v>679</v>
      </c>
      <c r="J408" s="279" t="s">
        <v>125</v>
      </c>
      <c r="K408" s="204">
        <v>17385700</v>
      </c>
      <c r="L408" s="204">
        <v>17385700</v>
      </c>
      <c r="M408" s="204">
        <v>17385700</v>
      </c>
      <c r="N408" s="236">
        <f t="shared" si="73"/>
        <v>100</v>
      </c>
    </row>
    <row r="409" spans="1:14" s="134" customFormat="1" ht="36">
      <c r="A409" s="277"/>
      <c r="B409" s="303" t="s">
        <v>355</v>
      </c>
      <c r="C409" s="196" t="s">
        <v>21</v>
      </c>
      <c r="D409" s="197" t="s">
        <v>108</v>
      </c>
      <c r="E409" s="197" t="s">
        <v>23</v>
      </c>
      <c r="F409" s="286" t="s">
        <v>106</v>
      </c>
      <c r="G409" s="281" t="s">
        <v>128</v>
      </c>
      <c r="H409" s="281" t="s">
        <v>106</v>
      </c>
      <c r="I409" s="301" t="s">
        <v>276</v>
      </c>
      <c r="J409" s="279"/>
      <c r="K409" s="204">
        <f>K410</f>
        <v>13426313</v>
      </c>
      <c r="L409" s="204">
        <f>L410</f>
        <v>13426313</v>
      </c>
      <c r="M409" s="204">
        <f>M410</f>
        <v>1619025.3699999999</v>
      </c>
      <c r="N409" s="236">
        <f t="shared" si="73"/>
        <v>12.058599929854159</v>
      </c>
    </row>
    <row r="410" spans="1:14" s="134" customFormat="1" ht="36">
      <c r="A410" s="277"/>
      <c r="B410" s="165" t="s">
        <v>94</v>
      </c>
      <c r="C410" s="196" t="s">
        <v>21</v>
      </c>
      <c r="D410" s="197" t="s">
        <v>108</v>
      </c>
      <c r="E410" s="197" t="s">
        <v>23</v>
      </c>
      <c r="F410" s="286" t="s">
        <v>106</v>
      </c>
      <c r="G410" s="281" t="s">
        <v>128</v>
      </c>
      <c r="H410" s="281" t="s">
        <v>106</v>
      </c>
      <c r="I410" s="301" t="s">
        <v>300</v>
      </c>
      <c r="J410" s="279"/>
      <c r="K410" s="204">
        <f>K411+K413+K412</f>
        <v>13426313</v>
      </c>
      <c r="L410" s="204">
        <f>L411+L413+L412</f>
        <v>13426313</v>
      </c>
      <c r="M410" s="204">
        <f>M411+M413+M412</f>
        <v>1619025.3699999999</v>
      </c>
      <c r="N410" s="236">
        <f t="shared" si="73"/>
        <v>12.058599929854159</v>
      </c>
    </row>
    <row r="411" spans="1:14" s="134" customFormat="1" ht="54">
      <c r="A411" s="277"/>
      <c r="B411" s="303" t="s">
        <v>225</v>
      </c>
      <c r="C411" s="196" t="s">
        <v>21</v>
      </c>
      <c r="D411" s="197" t="s">
        <v>108</v>
      </c>
      <c r="E411" s="197" t="s">
        <v>23</v>
      </c>
      <c r="F411" s="286" t="s">
        <v>106</v>
      </c>
      <c r="G411" s="281" t="s">
        <v>128</v>
      </c>
      <c r="H411" s="281" t="s">
        <v>106</v>
      </c>
      <c r="I411" s="301" t="s">
        <v>300</v>
      </c>
      <c r="J411" s="279" t="s">
        <v>123</v>
      </c>
      <c r="K411" s="204">
        <v>1907340</v>
      </c>
      <c r="L411" s="204">
        <v>1907340</v>
      </c>
      <c r="M411" s="243">
        <v>1600847.7</v>
      </c>
      <c r="N411" s="236">
        <f t="shared" si="73"/>
        <v>83.93090377174494</v>
      </c>
    </row>
    <row r="412" spans="1:14" s="134" customFormat="1" ht="54">
      <c r="A412" s="304"/>
      <c r="B412" s="305" t="s">
        <v>175</v>
      </c>
      <c r="C412" s="306" t="s">
        <v>21</v>
      </c>
      <c r="D412" s="307" t="s">
        <v>108</v>
      </c>
      <c r="E412" s="197" t="s">
        <v>23</v>
      </c>
      <c r="F412" s="308" t="s">
        <v>106</v>
      </c>
      <c r="G412" s="309" t="s">
        <v>128</v>
      </c>
      <c r="H412" s="309" t="s">
        <v>106</v>
      </c>
      <c r="I412" s="310" t="s">
        <v>300</v>
      </c>
      <c r="J412" s="307" t="s">
        <v>136</v>
      </c>
      <c r="K412" s="204">
        <v>11500000</v>
      </c>
      <c r="L412" s="204">
        <v>11500000</v>
      </c>
      <c r="M412" s="204">
        <v>0</v>
      </c>
      <c r="N412" s="236">
        <f t="shared" si="73"/>
        <v>0</v>
      </c>
    </row>
    <row r="413" spans="1:14" s="134" customFormat="1" ht="18">
      <c r="A413" s="304"/>
      <c r="B413" s="189" t="s">
        <v>124</v>
      </c>
      <c r="C413" s="306" t="s">
        <v>21</v>
      </c>
      <c r="D413" s="307" t="s">
        <v>108</v>
      </c>
      <c r="E413" s="307" t="s">
        <v>23</v>
      </c>
      <c r="F413" s="308" t="s">
        <v>106</v>
      </c>
      <c r="G413" s="309" t="s">
        <v>128</v>
      </c>
      <c r="H413" s="309" t="s">
        <v>106</v>
      </c>
      <c r="I413" s="310" t="s">
        <v>300</v>
      </c>
      <c r="J413" s="307" t="s">
        <v>125</v>
      </c>
      <c r="K413" s="204">
        <v>18973</v>
      </c>
      <c r="L413" s="204">
        <v>18973</v>
      </c>
      <c r="M413" s="204">
        <v>18177.67</v>
      </c>
      <c r="N413" s="236">
        <f t="shared" si="73"/>
        <v>95.80809571496336</v>
      </c>
    </row>
    <row r="414" spans="1:14" s="134" customFormat="1" ht="54">
      <c r="A414" s="304"/>
      <c r="B414" s="311" t="s">
        <v>183</v>
      </c>
      <c r="C414" s="306" t="s">
        <v>21</v>
      </c>
      <c r="D414" s="307" t="s">
        <v>108</v>
      </c>
      <c r="E414" s="307" t="s">
        <v>23</v>
      </c>
      <c r="F414" s="308" t="s">
        <v>107</v>
      </c>
      <c r="G414" s="309" t="s">
        <v>119</v>
      </c>
      <c r="H414" s="309" t="s">
        <v>275</v>
      </c>
      <c r="I414" s="310" t="s">
        <v>276</v>
      </c>
      <c r="J414" s="307"/>
      <c r="K414" s="204">
        <f aca="true" t="shared" si="76" ref="K414:M417">K415</f>
        <v>62484.6</v>
      </c>
      <c r="L414" s="204">
        <f t="shared" si="76"/>
        <v>62484.6</v>
      </c>
      <c r="M414" s="204">
        <f t="shared" si="76"/>
        <v>62484.6</v>
      </c>
      <c r="N414" s="236">
        <f t="shared" si="73"/>
        <v>100</v>
      </c>
    </row>
    <row r="415" spans="1:14" s="134" customFormat="1" ht="36">
      <c r="A415" s="304"/>
      <c r="B415" s="189" t="s">
        <v>251</v>
      </c>
      <c r="C415" s="306" t="s">
        <v>21</v>
      </c>
      <c r="D415" s="307" t="s">
        <v>108</v>
      </c>
      <c r="E415" s="307" t="s">
        <v>23</v>
      </c>
      <c r="F415" s="308" t="s">
        <v>107</v>
      </c>
      <c r="G415" s="309" t="s">
        <v>18</v>
      </c>
      <c r="H415" s="309" t="s">
        <v>275</v>
      </c>
      <c r="I415" s="310" t="s">
        <v>276</v>
      </c>
      <c r="J415" s="307"/>
      <c r="K415" s="204">
        <f t="shared" si="76"/>
        <v>62484.6</v>
      </c>
      <c r="L415" s="204">
        <f t="shared" si="76"/>
        <v>62484.6</v>
      </c>
      <c r="M415" s="204">
        <f t="shared" si="76"/>
        <v>62484.6</v>
      </c>
      <c r="N415" s="236">
        <f t="shared" si="73"/>
        <v>100</v>
      </c>
    </row>
    <row r="416" spans="1:14" s="134" customFormat="1" ht="90">
      <c r="A416" s="304"/>
      <c r="B416" s="189" t="s">
        <v>259</v>
      </c>
      <c r="C416" s="306" t="s">
        <v>21</v>
      </c>
      <c r="D416" s="307" t="s">
        <v>108</v>
      </c>
      <c r="E416" s="307" t="s">
        <v>23</v>
      </c>
      <c r="F416" s="308" t="s">
        <v>107</v>
      </c>
      <c r="G416" s="309" t="s">
        <v>18</v>
      </c>
      <c r="H416" s="309" t="s">
        <v>109</v>
      </c>
      <c r="I416" s="310" t="s">
        <v>276</v>
      </c>
      <c r="J416" s="307"/>
      <c r="K416" s="204">
        <f t="shared" si="76"/>
        <v>62484.6</v>
      </c>
      <c r="L416" s="204">
        <f t="shared" si="76"/>
        <v>62484.6</v>
      </c>
      <c r="M416" s="204">
        <f t="shared" si="76"/>
        <v>62484.6</v>
      </c>
      <c r="N416" s="236">
        <f t="shared" si="73"/>
        <v>100</v>
      </c>
    </row>
    <row r="417" spans="1:14" s="134" customFormat="1" ht="108">
      <c r="A417" s="304"/>
      <c r="B417" s="189" t="s">
        <v>396</v>
      </c>
      <c r="C417" s="306" t="s">
        <v>21</v>
      </c>
      <c r="D417" s="307" t="s">
        <v>108</v>
      </c>
      <c r="E417" s="307" t="s">
        <v>23</v>
      </c>
      <c r="F417" s="308" t="s">
        <v>107</v>
      </c>
      <c r="G417" s="309" t="s">
        <v>18</v>
      </c>
      <c r="H417" s="309" t="s">
        <v>109</v>
      </c>
      <c r="I417" s="310" t="s">
        <v>397</v>
      </c>
      <c r="J417" s="307"/>
      <c r="K417" s="204">
        <f t="shared" si="76"/>
        <v>62484.6</v>
      </c>
      <c r="L417" s="204">
        <f t="shared" si="76"/>
        <v>62484.6</v>
      </c>
      <c r="M417" s="204">
        <f t="shared" si="76"/>
        <v>62484.6</v>
      </c>
      <c r="N417" s="236">
        <f t="shared" si="73"/>
        <v>100</v>
      </c>
    </row>
    <row r="418" spans="1:14" s="134" customFormat="1" ht="54">
      <c r="A418" s="304"/>
      <c r="B418" s="189" t="s">
        <v>225</v>
      </c>
      <c r="C418" s="306" t="s">
        <v>21</v>
      </c>
      <c r="D418" s="307" t="s">
        <v>108</v>
      </c>
      <c r="E418" s="307" t="s">
        <v>23</v>
      </c>
      <c r="F418" s="308" t="s">
        <v>107</v>
      </c>
      <c r="G418" s="309" t="s">
        <v>18</v>
      </c>
      <c r="H418" s="309" t="s">
        <v>109</v>
      </c>
      <c r="I418" s="310" t="s">
        <v>397</v>
      </c>
      <c r="J418" s="307" t="s">
        <v>123</v>
      </c>
      <c r="K418" s="204">
        <v>62484.6</v>
      </c>
      <c r="L418" s="204">
        <v>62484.6</v>
      </c>
      <c r="M418" s="243">
        <v>62484.6</v>
      </c>
      <c r="N418" s="236">
        <f t="shared" si="73"/>
        <v>100</v>
      </c>
    </row>
    <row r="419" spans="1:14" s="134" customFormat="1" ht="54">
      <c r="A419" s="277"/>
      <c r="B419" s="278" t="s">
        <v>156</v>
      </c>
      <c r="C419" s="196" t="s">
        <v>21</v>
      </c>
      <c r="D419" s="197" t="s">
        <v>108</v>
      </c>
      <c r="E419" s="197" t="s">
        <v>23</v>
      </c>
      <c r="F419" s="286" t="s">
        <v>157</v>
      </c>
      <c r="G419" s="281" t="s">
        <v>119</v>
      </c>
      <c r="H419" s="281" t="s">
        <v>275</v>
      </c>
      <c r="I419" s="301" t="s">
        <v>276</v>
      </c>
      <c r="J419" s="279"/>
      <c r="K419" s="204">
        <f aca="true" t="shared" si="77" ref="K419:M421">K420</f>
        <v>5972800</v>
      </c>
      <c r="L419" s="204">
        <f t="shared" si="77"/>
        <v>5972800</v>
      </c>
      <c r="M419" s="204">
        <f t="shared" si="77"/>
        <v>5968461.66</v>
      </c>
      <c r="N419" s="236">
        <f t="shared" si="73"/>
        <v>99.92736505491561</v>
      </c>
    </row>
    <row r="420" spans="1:14" s="134" customFormat="1" ht="36">
      <c r="A420" s="277"/>
      <c r="B420" s="278" t="s">
        <v>251</v>
      </c>
      <c r="C420" s="196" t="s">
        <v>21</v>
      </c>
      <c r="D420" s="197" t="s">
        <v>108</v>
      </c>
      <c r="E420" s="197" t="s">
        <v>23</v>
      </c>
      <c r="F420" s="286" t="s">
        <v>157</v>
      </c>
      <c r="G420" s="281" t="s">
        <v>18</v>
      </c>
      <c r="H420" s="281" t="s">
        <v>275</v>
      </c>
      <c r="I420" s="301" t="s">
        <v>276</v>
      </c>
      <c r="J420" s="279"/>
      <c r="K420" s="233">
        <f t="shared" si="77"/>
        <v>5972800</v>
      </c>
      <c r="L420" s="233">
        <f t="shared" si="77"/>
        <v>5972800</v>
      </c>
      <c r="M420" s="233">
        <f t="shared" si="77"/>
        <v>5968461.66</v>
      </c>
      <c r="N420" s="236">
        <f t="shared" si="73"/>
        <v>99.92736505491561</v>
      </c>
    </row>
    <row r="421" spans="1:14" s="134" customFormat="1" ht="72">
      <c r="A421" s="277"/>
      <c r="B421" s="278" t="s">
        <v>272</v>
      </c>
      <c r="C421" s="312" t="s">
        <v>21</v>
      </c>
      <c r="D421" s="313" t="s">
        <v>108</v>
      </c>
      <c r="E421" s="313" t="s">
        <v>23</v>
      </c>
      <c r="F421" s="314" t="s">
        <v>157</v>
      </c>
      <c r="G421" s="315" t="s">
        <v>18</v>
      </c>
      <c r="H421" s="315" t="s">
        <v>104</v>
      </c>
      <c r="I421" s="316" t="s">
        <v>276</v>
      </c>
      <c r="J421" s="313"/>
      <c r="K421" s="204">
        <f t="shared" si="77"/>
        <v>5972800</v>
      </c>
      <c r="L421" s="204">
        <f t="shared" si="77"/>
        <v>5972800</v>
      </c>
      <c r="M421" s="204">
        <f t="shared" si="77"/>
        <v>5968461.66</v>
      </c>
      <c r="N421" s="236">
        <f t="shared" si="73"/>
        <v>99.92736505491561</v>
      </c>
    </row>
    <row r="422" spans="1:14" s="134" customFormat="1" ht="36">
      <c r="A422" s="178"/>
      <c r="B422" s="198" t="s">
        <v>523</v>
      </c>
      <c r="C422" s="237" t="s">
        <v>21</v>
      </c>
      <c r="D422" s="202" t="s">
        <v>108</v>
      </c>
      <c r="E422" s="202" t="s">
        <v>23</v>
      </c>
      <c r="F422" s="200" t="s">
        <v>157</v>
      </c>
      <c r="G422" s="187" t="s">
        <v>18</v>
      </c>
      <c r="H422" s="187" t="s">
        <v>104</v>
      </c>
      <c r="I422" s="201" t="s">
        <v>278</v>
      </c>
      <c r="J422" s="202"/>
      <c r="K422" s="233">
        <f>K423+K424</f>
        <v>5972800</v>
      </c>
      <c r="L422" s="233">
        <f>L423+L424</f>
        <v>5972800</v>
      </c>
      <c r="M422" s="233">
        <f>M423+M424</f>
        <v>5968461.66</v>
      </c>
      <c r="N422" s="236">
        <f t="shared" si="73"/>
        <v>99.92736505491561</v>
      </c>
    </row>
    <row r="423" spans="1:14" s="134" customFormat="1" ht="108">
      <c r="A423" s="178"/>
      <c r="B423" s="190" t="s">
        <v>121</v>
      </c>
      <c r="C423" s="317" t="s">
        <v>21</v>
      </c>
      <c r="D423" s="231" t="s">
        <v>108</v>
      </c>
      <c r="E423" s="231" t="s">
        <v>23</v>
      </c>
      <c r="F423" s="232" t="s">
        <v>157</v>
      </c>
      <c r="G423" s="229" t="s">
        <v>18</v>
      </c>
      <c r="H423" s="229" t="s">
        <v>104</v>
      </c>
      <c r="I423" s="230" t="s">
        <v>278</v>
      </c>
      <c r="J423" s="231" t="s">
        <v>122</v>
      </c>
      <c r="K423" s="233">
        <v>5502200</v>
      </c>
      <c r="L423" s="204">
        <v>5502200</v>
      </c>
      <c r="M423" s="204">
        <v>5502200</v>
      </c>
      <c r="N423" s="236">
        <f t="shared" si="73"/>
        <v>100</v>
      </c>
    </row>
    <row r="424" spans="1:14" s="134" customFormat="1" ht="54">
      <c r="A424" s="178"/>
      <c r="B424" s="190" t="s">
        <v>225</v>
      </c>
      <c r="C424" s="318" t="s">
        <v>21</v>
      </c>
      <c r="D424" s="231" t="s">
        <v>108</v>
      </c>
      <c r="E424" s="231" t="s">
        <v>23</v>
      </c>
      <c r="F424" s="232" t="s">
        <v>157</v>
      </c>
      <c r="G424" s="229" t="s">
        <v>18</v>
      </c>
      <c r="H424" s="229" t="s">
        <v>104</v>
      </c>
      <c r="I424" s="230" t="s">
        <v>278</v>
      </c>
      <c r="J424" s="231" t="s">
        <v>123</v>
      </c>
      <c r="K424" s="233">
        <v>470600</v>
      </c>
      <c r="L424" s="204">
        <v>470600</v>
      </c>
      <c r="M424" s="204">
        <v>466261.66</v>
      </c>
      <c r="N424" s="236">
        <f t="shared" si="73"/>
        <v>99.07812579685508</v>
      </c>
    </row>
    <row r="425" spans="1:14" s="134" customFormat="1" ht="18">
      <c r="A425" s="178"/>
      <c r="B425" s="190" t="s">
        <v>69</v>
      </c>
      <c r="C425" s="317" t="s">
        <v>21</v>
      </c>
      <c r="D425" s="231" t="s">
        <v>98</v>
      </c>
      <c r="E425" s="231"/>
      <c r="F425" s="232"/>
      <c r="G425" s="229"/>
      <c r="H425" s="229"/>
      <c r="I425" s="230"/>
      <c r="J425" s="231"/>
      <c r="K425" s="204">
        <f aca="true" t="shared" si="78" ref="K425:M430">K426</f>
        <v>2799148</v>
      </c>
      <c r="L425" s="204">
        <f t="shared" si="78"/>
        <v>2799148</v>
      </c>
      <c r="M425" s="204">
        <f t="shared" si="78"/>
        <v>2711116.85</v>
      </c>
      <c r="N425" s="236">
        <f t="shared" si="73"/>
        <v>96.85507340090628</v>
      </c>
    </row>
    <row r="426" spans="1:14" s="134" customFormat="1" ht="36">
      <c r="A426" s="178"/>
      <c r="B426" s="319" t="s">
        <v>97</v>
      </c>
      <c r="C426" s="317" t="s">
        <v>21</v>
      </c>
      <c r="D426" s="231" t="s">
        <v>98</v>
      </c>
      <c r="E426" s="231" t="s">
        <v>36</v>
      </c>
      <c r="F426" s="232"/>
      <c r="G426" s="229"/>
      <c r="H426" s="229"/>
      <c r="I426" s="230"/>
      <c r="J426" s="231"/>
      <c r="K426" s="204">
        <f t="shared" si="78"/>
        <v>2799148</v>
      </c>
      <c r="L426" s="204">
        <f t="shared" si="78"/>
        <v>2799148</v>
      </c>
      <c r="M426" s="204">
        <f t="shared" si="78"/>
        <v>2711116.85</v>
      </c>
      <c r="N426" s="236">
        <f t="shared" si="73"/>
        <v>96.85507340090628</v>
      </c>
    </row>
    <row r="427" spans="1:14" s="134" customFormat="1" ht="54">
      <c r="A427" s="178"/>
      <c r="B427" s="190" t="s">
        <v>180</v>
      </c>
      <c r="C427" s="317" t="s">
        <v>21</v>
      </c>
      <c r="D427" s="231" t="s">
        <v>98</v>
      </c>
      <c r="E427" s="231" t="s">
        <v>36</v>
      </c>
      <c r="F427" s="232" t="s">
        <v>106</v>
      </c>
      <c r="G427" s="229" t="s">
        <v>119</v>
      </c>
      <c r="H427" s="229" t="s">
        <v>275</v>
      </c>
      <c r="I427" s="230" t="s">
        <v>276</v>
      </c>
      <c r="J427" s="231"/>
      <c r="K427" s="204">
        <f t="shared" si="78"/>
        <v>2799148</v>
      </c>
      <c r="L427" s="204">
        <f t="shared" si="78"/>
        <v>2799148</v>
      </c>
      <c r="M427" s="204">
        <f t="shared" si="78"/>
        <v>2711116.85</v>
      </c>
      <c r="N427" s="236">
        <f t="shared" si="73"/>
        <v>96.85507340090628</v>
      </c>
    </row>
    <row r="428" spans="1:14" s="134" customFormat="1" ht="36">
      <c r="A428" s="178"/>
      <c r="B428" s="319" t="s">
        <v>181</v>
      </c>
      <c r="C428" s="318" t="s">
        <v>21</v>
      </c>
      <c r="D428" s="231" t="s">
        <v>98</v>
      </c>
      <c r="E428" s="231" t="s">
        <v>36</v>
      </c>
      <c r="F428" s="232" t="s">
        <v>106</v>
      </c>
      <c r="G428" s="229" t="s">
        <v>18</v>
      </c>
      <c r="H428" s="229" t="s">
        <v>275</v>
      </c>
      <c r="I428" s="230" t="s">
        <v>276</v>
      </c>
      <c r="J428" s="231"/>
      <c r="K428" s="204">
        <f t="shared" si="78"/>
        <v>2799148</v>
      </c>
      <c r="L428" s="204">
        <f t="shared" si="78"/>
        <v>2799148</v>
      </c>
      <c r="M428" s="204">
        <f t="shared" si="78"/>
        <v>2711116.85</v>
      </c>
      <c r="N428" s="236">
        <f t="shared" si="73"/>
        <v>96.85507340090628</v>
      </c>
    </row>
    <row r="429" spans="1:14" s="134" customFormat="1" ht="90">
      <c r="A429" s="178"/>
      <c r="B429" s="319" t="s">
        <v>254</v>
      </c>
      <c r="C429" s="318" t="s">
        <v>21</v>
      </c>
      <c r="D429" s="231" t="s">
        <v>98</v>
      </c>
      <c r="E429" s="231" t="s">
        <v>36</v>
      </c>
      <c r="F429" s="232" t="s">
        <v>106</v>
      </c>
      <c r="G429" s="229" t="s">
        <v>18</v>
      </c>
      <c r="H429" s="229" t="s">
        <v>108</v>
      </c>
      <c r="I429" s="230" t="s">
        <v>276</v>
      </c>
      <c r="J429" s="231"/>
      <c r="K429" s="204">
        <f t="shared" si="78"/>
        <v>2799148</v>
      </c>
      <c r="L429" s="204">
        <f t="shared" si="78"/>
        <v>2799148</v>
      </c>
      <c r="M429" s="204">
        <f t="shared" si="78"/>
        <v>2711116.85</v>
      </c>
      <c r="N429" s="236">
        <f t="shared" si="73"/>
        <v>96.85507340090628</v>
      </c>
    </row>
    <row r="430" spans="1:14" s="134" customFormat="1" ht="36">
      <c r="A430" s="178"/>
      <c r="B430" s="319" t="s">
        <v>9</v>
      </c>
      <c r="C430" s="317" t="s">
        <v>21</v>
      </c>
      <c r="D430" s="231" t="s">
        <v>98</v>
      </c>
      <c r="E430" s="231" t="s">
        <v>36</v>
      </c>
      <c r="F430" s="232" t="s">
        <v>106</v>
      </c>
      <c r="G430" s="229" t="s">
        <v>18</v>
      </c>
      <c r="H430" s="229" t="s">
        <v>108</v>
      </c>
      <c r="I430" s="230" t="s">
        <v>299</v>
      </c>
      <c r="J430" s="231"/>
      <c r="K430" s="204">
        <f t="shared" si="78"/>
        <v>2799148</v>
      </c>
      <c r="L430" s="204">
        <f t="shared" si="78"/>
        <v>2799148</v>
      </c>
      <c r="M430" s="204">
        <f t="shared" si="78"/>
        <v>2711116.85</v>
      </c>
      <c r="N430" s="236">
        <f t="shared" si="73"/>
        <v>96.85507340090628</v>
      </c>
    </row>
    <row r="431" spans="1:14" s="134" customFormat="1" ht="54">
      <c r="A431" s="178"/>
      <c r="B431" s="319" t="s">
        <v>225</v>
      </c>
      <c r="C431" s="318" t="s">
        <v>21</v>
      </c>
      <c r="D431" s="231" t="s">
        <v>98</v>
      </c>
      <c r="E431" s="231" t="s">
        <v>36</v>
      </c>
      <c r="F431" s="232" t="s">
        <v>106</v>
      </c>
      <c r="G431" s="229" t="s">
        <v>18</v>
      </c>
      <c r="H431" s="229" t="s">
        <v>108</v>
      </c>
      <c r="I431" s="230" t="s">
        <v>299</v>
      </c>
      <c r="J431" s="231" t="s">
        <v>123</v>
      </c>
      <c r="K431" s="204">
        <v>2799148</v>
      </c>
      <c r="L431" s="204">
        <v>2799148</v>
      </c>
      <c r="M431" s="246">
        <v>2711116.85</v>
      </c>
      <c r="N431" s="236">
        <f t="shared" si="73"/>
        <v>96.85507340090628</v>
      </c>
    </row>
    <row r="432" spans="1:14" s="134" customFormat="1" ht="18">
      <c r="A432" s="178"/>
      <c r="B432" s="319" t="s">
        <v>71</v>
      </c>
      <c r="C432" s="318" t="s">
        <v>21</v>
      </c>
      <c r="D432" s="231" t="s">
        <v>101</v>
      </c>
      <c r="E432" s="231"/>
      <c r="F432" s="232"/>
      <c r="G432" s="229"/>
      <c r="H432" s="229"/>
      <c r="I432" s="230"/>
      <c r="J432" s="231"/>
      <c r="K432" s="204">
        <f aca="true" t="shared" si="79" ref="K432:M437">K433</f>
        <v>17064700</v>
      </c>
      <c r="L432" s="204">
        <f t="shared" si="79"/>
        <v>17064700</v>
      </c>
      <c r="M432" s="204">
        <f t="shared" si="79"/>
        <v>16326710.45</v>
      </c>
      <c r="N432" s="236">
        <f t="shared" si="73"/>
        <v>95.67534413145265</v>
      </c>
    </row>
    <row r="433" spans="1:14" s="134" customFormat="1" ht="18">
      <c r="A433" s="178"/>
      <c r="B433" s="319" t="s">
        <v>72</v>
      </c>
      <c r="C433" s="318" t="s">
        <v>21</v>
      </c>
      <c r="D433" s="231" t="s">
        <v>101</v>
      </c>
      <c r="E433" s="231" t="s">
        <v>109</v>
      </c>
      <c r="F433" s="232"/>
      <c r="G433" s="229"/>
      <c r="H433" s="229"/>
      <c r="I433" s="320"/>
      <c r="J433" s="321"/>
      <c r="K433" s="204">
        <f t="shared" si="79"/>
        <v>17064700</v>
      </c>
      <c r="L433" s="204">
        <f t="shared" si="79"/>
        <v>17064700</v>
      </c>
      <c r="M433" s="204">
        <f t="shared" si="79"/>
        <v>16326710.45</v>
      </c>
      <c r="N433" s="236">
        <f t="shared" si="73"/>
        <v>95.67534413145265</v>
      </c>
    </row>
    <row r="434" spans="1:14" s="134" customFormat="1" ht="72">
      <c r="A434" s="178"/>
      <c r="B434" s="319" t="s">
        <v>260</v>
      </c>
      <c r="C434" s="318" t="s">
        <v>21</v>
      </c>
      <c r="D434" s="231" t="s">
        <v>101</v>
      </c>
      <c r="E434" s="231" t="s">
        <v>109</v>
      </c>
      <c r="F434" s="232" t="s">
        <v>103</v>
      </c>
      <c r="G434" s="229" t="s">
        <v>119</v>
      </c>
      <c r="H434" s="229" t="s">
        <v>275</v>
      </c>
      <c r="I434" s="320" t="s">
        <v>276</v>
      </c>
      <c r="J434" s="321"/>
      <c r="K434" s="204">
        <f t="shared" si="79"/>
        <v>17064700</v>
      </c>
      <c r="L434" s="204">
        <f t="shared" si="79"/>
        <v>17064700</v>
      </c>
      <c r="M434" s="204">
        <f t="shared" si="79"/>
        <v>16326710.45</v>
      </c>
      <c r="N434" s="236">
        <f t="shared" si="73"/>
        <v>95.67534413145265</v>
      </c>
    </row>
    <row r="435" spans="1:14" s="134" customFormat="1" ht="54">
      <c r="A435" s="178"/>
      <c r="B435" s="319" t="s">
        <v>174</v>
      </c>
      <c r="C435" s="318" t="s">
        <v>21</v>
      </c>
      <c r="D435" s="231" t="s">
        <v>101</v>
      </c>
      <c r="E435" s="231" t="s">
        <v>109</v>
      </c>
      <c r="F435" s="232" t="s">
        <v>103</v>
      </c>
      <c r="G435" s="229" t="s">
        <v>18</v>
      </c>
      <c r="H435" s="229" t="s">
        <v>275</v>
      </c>
      <c r="I435" s="320" t="s">
        <v>276</v>
      </c>
      <c r="J435" s="321"/>
      <c r="K435" s="204">
        <f t="shared" si="79"/>
        <v>17064700</v>
      </c>
      <c r="L435" s="204">
        <f t="shared" si="79"/>
        <v>17064700</v>
      </c>
      <c r="M435" s="204">
        <f t="shared" si="79"/>
        <v>16326710.45</v>
      </c>
      <c r="N435" s="236">
        <f t="shared" si="73"/>
        <v>95.67534413145265</v>
      </c>
    </row>
    <row r="436" spans="1:14" s="134" customFormat="1" ht="54">
      <c r="A436" s="185"/>
      <c r="B436" s="165" t="s">
        <v>360</v>
      </c>
      <c r="C436" s="186" t="s">
        <v>21</v>
      </c>
      <c r="D436" s="164" t="s">
        <v>101</v>
      </c>
      <c r="E436" s="164" t="s">
        <v>109</v>
      </c>
      <c r="F436" s="161" t="s">
        <v>103</v>
      </c>
      <c r="G436" s="162" t="s">
        <v>18</v>
      </c>
      <c r="H436" s="162" t="s">
        <v>108</v>
      </c>
      <c r="I436" s="163" t="s">
        <v>276</v>
      </c>
      <c r="J436" s="164"/>
      <c r="K436" s="204">
        <f t="shared" si="79"/>
        <v>17064700</v>
      </c>
      <c r="L436" s="204">
        <f t="shared" si="79"/>
        <v>17064700</v>
      </c>
      <c r="M436" s="204">
        <f t="shared" si="79"/>
        <v>16326710.45</v>
      </c>
      <c r="N436" s="236">
        <f t="shared" si="73"/>
        <v>95.67534413145265</v>
      </c>
    </row>
    <row r="437" spans="1:14" s="134" customFormat="1" ht="72">
      <c r="A437" s="185"/>
      <c r="B437" s="165" t="s">
        <v>530</v>
      </c>
      <c r="C437" s="186" t="s">
        <v>21</v>
      </c>
      <c r="D437" s="164" t="s">
        <v>101</v>
      </c>
      <c r="E437" s="164" t="s">
        <v>109</v>
      </c>
      <c r="F437" s="161" t="s">
        <v>103</v>
      </c>
      <c r="G437" s="162" t="s">
        <v>18</v>
      </c>
      <c r="H437" s="162" t="s">
        <v>108</v>
      </c>
      <c r="I437" s="163" t="s">
        <v>436</v>
      </c>
      <c r="J437" s="164"/>
      <c r="K437" s="204">
        <f t="shared" si="79"/>
        <v>17064700</v>
      </c>
      <c r="L437" s="204">
        <f t="shared" si="79"/>
        <v>17064700</v>
      </c>
      <c r="M437" s="204">
        <f t="shared" si="79"/>
        <v>16326710.45</v>
      </c>
      <c r="N437" s="236">
        <f t="shared" si="73"/>
        <v>95.67534413145265</v>
      </c>
    </row>
    <row r="438" spans="1:14" s="134" customFormat="1" ht="54">
      <c r="A438" s="185"/>
      <c r="B438" s="165" t="s">
        <v>175</v>
      </c>
      <c r="C438" s="186" t="s">
        <v>21</v>
      </c>
      <c r="D438" s="164" t="s">
        <v>101</v>
      </c>
      <c r="E438" s="164" t="s">
        <v>109</v>
      </c>
      <c r="F438" s="161" t="s">
        <v>103</v>
      </c>
      <c r="G438" s="162" t="s">
        <v>18</v>
      </c>
      <c r="H438" s="162" t="s">
        <v>108</v>
      </c>
      <c r="I438" s="163" t="s">
        <v>436</v>
      </c>
      <c r="J438" s="164" t="s">
        <v>136</v>
      </c>
      <c r="K438" s="204">
        <v>17064700</v>
      </c>
      <c r="L438" s="204">
        <v>17064700</v>
      </c>
      <c r="M438" s="204">
        <v>16326710.45</v>
      </c>
      <c r="N438" s="236">
        <f t="shared" si="73"/>
        <v>95.67534413145265</v>
      </c>
    </row>
    <row r="439" spans="1:14" s="134" customFormat="1" ht="18">
      <c r="A439" s="185"/>
      <c r="B439" s="165" t="s">
        <v>99</v>
      </c>
      <c r="C439" s="186" t="s">
        <v>21</v>
      </c>
      <c r="D439" s="164" t="s">
        <v>102</v>
      </c>
      <c r="E439" s="164"/>
      <c r="F439" s="161"/>
      <c r="G439" s="162"/>
      <c r="H439" s="162"/>
      <c r="I439" s="163"/>
      <c r="J439" s="164"/>
      <c r="K439" s="204">
        <f>K448+K440+K454</f>
        <v>71881500</v>
      </c>
      <c r="L439" s="204">
        <f>L448+L440+L454</f>
        <v>71881500</v>
      </c>
      <c r="M439" s="204">
        <f>M448+M440+M454</f>
        <v>67124448.91</v>
      </c>
      <c r="N439" s="236">
        <f t="shared" si="73"/>
        <v>93.38209262466698</v>
      </c>
    </row>
    <row r="440" spans="1:14" s="134" customFormat="1" ht="18">
      <c r="A440" s="185"/>
      <c r="B440" s="165" t="s">
        <v>100</v>
      </c>
      <c r="C440" s="186" t="s">
        <v>21</v>
      </c>
      <c r="D440" s="164" t="s">
        <v>102</v>
      </c>
      <c r="E440" s="164" t="s">
        <v>108</v>
      </c>
      <c r="F440" s="161"/>
      <c r="G440" s="162"/>
      <c r="H440" s="162"/>
      <c r="I440" s="163"/>
      <c r="J440" s="164"/>
      <c r="K440" s="204">
        <f aca="true" t="shared" si="80" ref="K440:M444">K441</f>
        <v>66758100</v>
      </c>
      <c r="L440" s="204">
        <f t="shared" si="80"/>
        <v>66758100</v>
      </c>
      <c r="M440" s="204">
        <f t="shared" si="80"/>
        <v>65745448.91</v>
      </c>
      <c r="N440" s="236">
        <f t="shared" si="73"/>
        <v>98.48310378815454</v>
      </c>
    </row>
    <row r="441" spans="1:14" s="134" customFormat="1" ht="54">
      <c r="A441" s="185"/>
      <c r="B441" s="177" t="s">
        <v>437</v>
      </c>
      <c r="C441" s="186" t="s">
        <v>21</v>
      </c>
      <c r="D441" s="164" t="s">
        <v>102</v>
      </c>
      <c r="E441" s="164" t="s">
        <v>108</v>
      </c>
      <c r="F441" s="161" t="s">
        <v>109</v>
      </c>
      <c r="G441" s="162" t="s">
        <v>119</v>
      </c>
      <c r="H441" s="162" t="s">
        <v>275</v>
      </c>
      <c r="I441" s="163" t="s">
        <v>276</v>
      </c>
      <c r="J441" s="164"/>
      <c r="K441" s="204">
        <f t="shared" si="80"/>
        <v>66758100</v>
      </c>
      <c r="L441" s="204">
        <f t="shared" si="80"/>
        <v>66758100</v>
      </c>
      <c r="M441" s="204">
        <f t="shared" si="80"/>
        <v>65745448.91</v>
      </c>
      <c r="N441" s="236">
        <f t="shared" si="73"/>
        <v>98.48310378815454</v>
      </c>
    </row>
    <row r="442" spans="1:14" s="134" customFormat="1" ht="36">
      <c r="A442" s="185"/>
      <c r="B442" s="165" t="s">
        <v>143</v>
      </c>
      <c r="C442" s="186" t="s">
        <v>21</v>
      </c>
      <c r="D442" s="164" t="s">
        <v>102</v>
      </c>
      <c r="E442" s="164" t="s">
        <v>108</v>
      </c>
      <c r="F442" s="161" t="s">
        <v>109</v>
      </c>
      <c r="G442" s="162" t="s">
        <v>18</v>
      </c>
      <c r="H442" s="162" t="s">
        <v>275</v>
      </c>
      <c r="I442" s="163" t="s">
        <v>276</v>
      </c>
      <c r="J442" s="164"/>
      <c r="K442" s="204">
        <f t="shared" si="80"/>
        <v>66758100</v>
      </c>
      <c r="L442" s="204">
        <f t="shared" si="80"/>
        <v>66758100</v>
      </c>
      <c r="M442" s="204">
        <f t="shared" si="80"/>
        <v>65745448.91</v>
      </c>
      <c r="N442" s="236">
        <f t="shared" si="73"/>
        <v>98.48310378815454</v>
      </c>
    </row>
    <row r="443" spans="1:14" s="134" customFormat="1" ht="36">
      <c r="A443" s="185"/>
      <c r="B443" s="165" t="s">
        <v>226</v>
      </c>
      <c r="C443" s="186" t="s">
        <v>21</v>
      </c>
      <c r="D443" s="164" t="s">
        <v>102</v>
      </c>
      <c r="E443" s="164" t="s">
        <v>108</v>
      </c>
      <c r="F443" s="161" t="s">
        <v>109</v>
      </c>
      <c r="G443" s="162" t="s">
        <v>18</v>
      </c>
      <c r="H443" s="162" t="s">
        <v>108</v>
      </c>
      <c r="I443" s="163" t="s">
        <v>276</v>
      </c>
      <c r="J443" s="164"/>
      <c r="K443" s="204">
        <f>K444+K446</f>
        <v>66758100</v>
      </c>
      <c r="L443" s="204">
        <f>L444+L446</f>
        <v>66758100</v>
      </c>
      <c r="M443" s="204">
        <f>M444+M446</f>
        <v>65745448.91</v>
      </c>
      <c r="N443" s="236">
        <f t="shared" si="73"/>
        <v>98.48310378815454</v>
      </c>
    </row>
    <row r="444" spans="1:14" s="134" customFormat="1" ht="36">
      <c r="A444" s="185"/>
      <c r="B444" s="165" t="s">
        <v>184</v>
      </c>
      <c r="C444" s="186" t="s">
        <v>21</v>
      </c>
      <c r="D444" s="164" t="s">
        <v>102</v>
      </c>
      <c r="E444" s="164" t="s">
        <v>108</v>
      </c>
      <c r="F444" s="161" t="s">
        <v>109</v>
      </c>
      <c r="G444" s="162" t="s">
        <v>18</v>
      </c>
      <c r="H444" s="162" t="s">
        <v>108</v>
      </c>
      <c r="I444" s="163" t="s">
        <v>280</v>
      </c>
      <c r="J444" s="164"/>
      <c r="K444" s="204">
        <f t="shared" si="80"/>
        <v>2043300</v>
      </c>
      <c r="L444" s="204">
        <f t="shared" si="80"/>
        <v>2043300</v>
      </c>
      <c r="M444" s="204">
        <f t="shared" si="80"/>
        <v>1030648.91</v>
      </c>
      <c r="N444" s="236">
        <f t="shared" si="73"/>
        <v>50.44041061028728</v>
      </c>
    </row>
    <row r="445" spans="1:14" s="134" customFormat="1" ht="54">
      <c r="A445" s="185"/>
      <c r="B445" s="165" t="s">
        <v>175</v>
      </c>
      <c r="C445" s="186" t="s">
        <v>21</v>
      </c>
      <c r="D445" s="164" t="s">
        <v>102</v>
      </c>
      <c r="E445" s="164" t="s">
        <v>108</v>
      </c>
      <c r="F445" s="161" t="s">
        <v>109</v>
      </c>
      <c r="G445" s="162" t="s">
        <v>18</v>
      </c>
      <c r="H445" s="162" t="s">
        <v>108</v>
      </c>
      <c r="I445" s="163" t="s">
        <v>280</v>
      </c>
      <c r="J445" s="164" t="s">
        <v>136</v>
      </c>
      <c r="K445" s="204">
        <v>2043300</v>
      </c>
      <c r="L445" s="204">
        <v>2043300</v>
      </c>
      <c r="M445" s="204">
        <v>1030648.91</v>
      </c>
      <c r="N445" s="236">
        <f t="shared" si="73"/>
        <v>50.44041061028728</v>
      </c>
    </row>
    <row r="446" spans="1:14" s="134" customFormat="1" ht="108">
      <c r="A446" s="185"/>
      <c r="B446" s="165" t="s">
        <v>680</v>
      </c>
      <c r="C446" s="186" t="s">
        <v>21</v>
      </c>
      <c r="D446" s="164" t="s">
        <v>102</v>
      </c>
      <c r="E446" s="164" t="s">
        <v>108</v>
      </c>
      <c r="F446" s="161" t="s">
        <v>109</v>
      </c>
      <c r="G446" s="162" t="s">
        <v>18</v>
      </c>
      <c r="H446" s="162" t="s">
        <v>108</v>
      </c>
      <c r="I446" s="163" t="s">
        <v>681</v>
      </c>
      <c r="J446" s="164"/>
      <c r="K446" s="204">
        <f>K447</f>
        <v>64714800</v>
      </c>
      <c r="L446" s="204">
        <f>L447</f>
        <v>64714800</v>
      </c>
      <c r="M446" s="204">
        <f>M447</f>
        <v>64714800</v>
      </c>
      <c r="N446" s="236">
        <f t="shared" si="73"/>
        <v>100</v>
      </c>
    </row>
    <row r="447" spans="1:14" s="134" customFormat="1" ht="54">
      <c r="A447" s="185"/>
      <c r="B447" s="165" t="s">
        <v>175</v>
      </c>
      <c r="C447" s="186" t="s">
        <v>21</v>
      </c>
      <c r="D447" s="164" t="s">
        <v>102</v>
      </c>
      <c r="E447" s="164" t="s">
        <v>108</v>
      </c>
      <c r="F447" s="161" t="s">
        <v>109</v>
      </c>
      <c r="G447" s="162" t="s">
        <v>18</v>
      </c>
      <c r="H447" s="162" t="s">
        <v>108</v>
      </c>
      <c r="I447" s="163" t="s">
        <v>681</v>
      </c>
      <c r="J447" s="164" t="s">
        <v>136</v>
      </c>
      <c r="K447" s="204">
        <v>64714800</v>
      </c>
      <c r="L447" s="204">
        <v>64714800</v>
      </c>
      <c r="M447" s="204">
        <v>64714800</v>
      </c>
      <c r="N447" s="236">
        <f t="shared" si="73"/>
        <v>100</v>
      </c>
    </row>
    <row r="448" spans="1:14" s="134" customFormat="1" ht="18">
      <c r="A448" s="185"/>
      <c r="B448" s="165" t="s">
        <v>57</v>
      </c>
      <c r="C448" s="186" t="s">
        <v>21</v>
      </c>
      <c r="D448" s="164" t="s">
        <v>102</v>
      </c>
      <c r="E448" s="164" t="s">
        <v>109</v>
      </c>
      <c r="F448" s="161"/>
      <c r="G448" s="162"/>
      <c r="H448" s="162"/>
      <c r="I448" s="163"/>
      <c r="J448" s="164"/>
      <c r="K448" s="204">
        <f aca="true" t="shared" si="81" ref="K448:M452">K449</f>
        <v>5123000</v>
      </c>
      <c r="L448" s="204">
        <f t="shared" si="81"/>
        <v>5123000</v>
      </c>
      <c r="M448" s="204">
        <f t="shared" si="81"/>
        <v>1379000</v>
      </c>
      <c r="N448" s="236">
        <f t="shared" si="73"/>
        <v>26.917821588912744</v>
      </c>
    </row>
    <row r="449" spans="1:14" s="134" customFormat="1" ht="54">
      <c r="A449" s="185"/>
      <c r="B449" s="165" t="s">
        <v>179</v>
      </c>
      <c r="C449" s="186" t="s">
        <v>21</v>
      </c>
      <c r="D449" s="164" t="s">
        <v>102</v>
      </c>
      <c r="E449" s="164" t="s">
        <v>109</v>
      </c>
      <c r="F449" s="161" t="s">
        <v>109</v>
      </c>
      <c r="G449" s="162" t="s">
        <v>119</v>
      </c>
      <c r="H449" s="162" t="s">
        <v>275</v>
      </c>
      <c r="I449" s="163" t="s">
        <v>276</v>
      </c>
      <c r="J449" s="164"/>
      <c r="K449" s="204">
        <f t="shared" si="81"/>
        <v>5123000</v>
      </c>
      <c r="L449" s="204">
        <f t="shared" si="81"/>
        <v>5123000</v>
      </c>
      <c r="M449" s="204">
        <f t="shared" si="81"/>
        <v>1379000</v>
      </c>
      <c r="N449" s="236">
        <f t="shared" si="73"/>
        <v>26.917821588912744</v>
      </c>
    </row>
    <row r="450" spans="1:14" s="134" customFormat="1" ht="36">
      <c r="A450" s="185"/>
      <c r="B450" s="165" t="s">
        <v>143</v>
      </c>
      <c r="C450" s="186" t="s">
        <v>21</v>
      </c>
      <c r="D450" s="164" t="s">
        <v>102</v>
      </c>
      <c r="E450" s="164" t="s">
        <v>109</v>
      </c>
      <c r="F450" s="161" t="s">
        <v>109</v>
      </c>
      <c r="G450" s="162" t="s">
        <v>18</v>
      </c>
      <c r="H450" s="162" t="s">
        <v>275</v>
      </c>
      <c r="I450" s="163" t="s">
        <v>276</v>
      </c>
      <c r="J450" s="164"/>
      <c r="K450" s="204">
        <f t="shared" si="81"/>
        <v>5123000</v>
      </c>
      <c r="L450" s="204">
        <f t="shared" si="81"/>
        <v>5123000</v>
      </c>
      <c r="M450" s="204">
        <f t="shared" si="81"/>
        <v>1379000</v>
      </c>
      <c r="N450" s="236">
        <f t="shared" si="73"/>
        <v>26.917821588912744</v>
      </c>
    </row>
    <row r="451" spans="1:14" s="134" customFormat="1" ht="18">
      <c r="A451" s="185"/>
      <c r="B451" s="165" t="s">
        <v>230</v>
      </c>
      <c r="C451" s="186" t="s">
        <v>21</v>
      </c>
      <c r="D451" s="164" t="s">
        <v>102</v>
      </c>
      <c r="E451" s="164" t="s">
        <v>109</v>
      </c>
      <c r="F451" s="161" t="s">
        <v>109</v>
      </c>
      <c r="G451" s="162" t="s">
        <v>18</v>
      </c>
      <c r="H451" s="162" t="s">
        <v>109</v>
      </c>
      <c r="I451" s="163" t="s">
        <v>276</v>
      </c>
      <c r="J451" s="164"/>
      <c r="K451" s="204">
        <f t="shared" si="81"/>
        <v>5123000</v>
      </c>
      <c r="L451" s="204">
        <f t="shared" si="81"/>
        <v>5123000</v>
      </c>
      <c r="M451" s="204">
        <f t="shared" si="81"/>
        <v>1379000</v>
      </c>
      <c r="N451" s="236">
        <f t="shared" si="73"/>
        <v>26.917821588912744</v>
      </c>
    </row>
    <row r="452" spans="1:14" s="134" customFormat="1" ht="36">
      <c r="A452" s="185"/>
      <c r="B452" s="165" t="s">
        <v>184</v>
      </c>
      <c r="C452" s="186" t="s">
        <v>21</v>
      </c>
      <c r="D452" s="164" t="s">
        <v>102</v>
      </c>
      <c r="E452" s="164" t="s">
        <v>109</v>
      </c>
      <c r="F452" s="161" t="s">
        <v>109</v>
      </c>
      <c r="G452" s="162" t="s">
        <v>18</v>
      </c>
      <c r="H452" s="162" t="s">
        <v>109</v>
      </c>
      <c r="I452" s="163" t="s">
        <v>280</v>
      </c>
      <c r="J452" s="164"/>
      <c r="K452" s="204">
        <f t="shared" si="81"/>
        <v>5123000</v>
      </c>
      <c r="L452" s="204">
        <f t="shared" si="81"/>
        <v>5123000</v>
      </c>
      <c r="M452" s="204">
        <f t="shared" si="81"/>
        <v>1379000</v>
      </c>
      <c r="N452" s="236">
        <f t="shared" si="73"/>
        <v>26.917821588912744</v>
      </c>
    </row>
    <row r="453" spans="1:14" s="134" customFormat="1" ht="54">
      <c r="A453" s="185"/>
      <c r="B453" s="165" t="s">
        <v>175</v>
      </c>
      <c r="C453" s="186" t="s">
        <v>21</v>
      </c>
      <c r="D453" s="164" t="s">
        <v>102</v>
      </c>
      <c r="E453" s="164" t="s">
        <v>109</v>
      </c>
      <c r="F453" s="161" t="s">
        <v>109</v>
      </c>
      <c r="G453" s="162" t="s">
        <v>18</v>
      </c>
      <c r="H453" s="162" t="s">
        <v>109</v>
      </c>
      <c r="I453" s="163" t="s">
        <v>280</v>
      </c>
      <c r="J453" s="164" t="s">
        <v>136</v>
      </c>
      <c r="K453" s="204">
        <v>5123000</v>
      </c>
      <c r="L453" s="204">
        <v>5123000</v>
      </c>
      <c r="M453" s="243">
        <v>1379000</v>
      </c>
      <c r="N453" s="236">
        <f t="shared" si="73"/>
        <v>26.917821588912744</v>
      </c>
    </row>
    <row r="454" spans="1:14" s="134" customFormat="1" ht="36">
      <c r="A454" s="322"/>
      <c r="B454" s="165" t="s">
        <v>641</v>
      </c>
      <c r="C454" s="186" t="s">
        <v>21</v>
      </c>
      <c r="D454" s="164" t="s">
        <v>102</v>
      </c>
      <c r="E454" s="164" t="s">
        <v>101</v>
      </c>
      <c r="F454" s="161"/>
      <c r="G454" s="162"/>
      <c r="H454" s="162"/>
      <c r="I454" s="163"/>
      <c r="J454" s="164"/>
      <c r="K454" s="204">
        <f aca="true" t="shared" si="82" ref="K454:M458">K455</f>
        <v>400</v>
      </c>
      <c r="L454" s="204">
        <f t="shared" si="82"/>
        <v>400</v>
      </c>
      <c r="M454" s="204">
        <f t="shared" si="82"/>
        <v>0</v>
      </c>
      <c r="N454" s="236">
        <f t="shared" si="73"/>
        <v>0</v>
      </c>
    </row>
    <row r="455" spans="1:14" s="134" customFormat="1" ht="54">
      <c r="A455" s="322"/>
      <c r="B455" s="165" t="s">
        <v>180</v>
      </c>
      <c r="C455" s="186" t="s">
        <v>21</v>
      </c>
      <c r="D455" s="164" t="s">
        <v>102</v>
      </c>
      <c r="E455" s="164" t="s">
        <v>101</v>
      </c>
      <c r="F455" s="161" t="s">
        <v>106</v>
      </c>
      <c r="G455" s="162" t="s">
        <v>119</v>
      </c>
      <c r="H455" s="162" t="s">
        <v>275</v>
      </c>
      <c r="I455" s="163" t="s">
        <v>276</v>
      </c>
      <c r="J455" s="164"/>
      <c r="K455" s="204">
        <f t="shared" si="82"/>
        <v>400</v>
      </c>
      <c r="L455" s="204">
        <f t="shared" si="82"/>
        <v>400</v>
      </c>
      <c r="M455" s="204">
        <f t="shared" si="82"/>
        <v>0</v>
      </c>
      <c r="N455" s="236">
        <f t="shared" si="73"/>
        <v>0</v>
      </c>
    </row>
    <row r="456" spans="1:14" s="134" customFormat="1" ht="36">
      <c r="A456" s="185"/>
      <c r="B456" s="165" t="s">
        <v>182</v>
      </c>
      <c r="C456" s="186" t="s">
        <v>21</v>
      </c>
      <c r="D456" s="164" t="s">
        <v>102</v>
      </c>
      <c r="E456" s="164" t="s">
        <v>101</v>
      </c>
      <c r="F456" s="161" t="s">
        <v>106</v>
      </c>
      <c r="G456" s="162" t="s">
        <v>24</v>
      </c>
      <c r="H456" s="162" t="s">
        <v>275</v>
      </c>
      <c r="I456" s="163" t="s">
        <v>276</v>
      </c>
      <c r="J456" s="164"/>
      <c r="K456" s="204">
        <f t="shared" si="82"/>
        <v>400</v>
      </c>
      <c r="L456" s="204">
        <f t="shared" si="82"/>
        <v>400</v>
      </c>
      <c r="M456" s="204">
        <f t="shared" si="82"/>
        <v>0</v>
      </c>
      <c r="N456" s="236">
        <f>M456/L456*100</f>
        <v>0</v>
      </c>
    </row>
    <row r="457" spans="1:14" s="134" customFormat="1" ht="72">
      <c r="A457" s="185"/>
      <c r="B457" s="165" t="s">
        <v>256</v>
      </c>
      <c r="C457" s="186" t="s">
        <v>21</v>
      </c>
      <c r="D457" s="164" t="s">
        <v>102</v>
      </c>
      <c r="E457" s="164" t="s">
        <v>101</v>
      </c>
      <c r="F457" s="161" t="s">
        <v>106</v>
      </c>
      <c r="G457" s="162" t="s">
        <v>24</v>
      </c>
      <c r="H457" s="162" t="s">
        <v>108</v>
      </c>
      <c r="I457" s="163" t="s">
        <v>276</v>
      </c>
      <c r="J457" s="164"/>
      <c r="K457" s="204">
        <f t="shared" si="82"/>
        <v>400</v>
      </c>
      <c r="L457" s="204">
        <f t="shared" si="82"/>
        <v>400</v>
      </c>
      <c r="M457" s="204">
        <f t="shared" si="82"/>
        <v>0</v>
      </c>
      <c r="N457" s="236">
        <f aca="true" t="shared" si="83" ref="N457:N514">M457/L457*100</f>
        <v>0</v>
      </c>
    </row>
    <row r="458" spans="1:14" s="134" customFormat="1" ht="36">
      <c r="A458" s="185"/>
      <c r="B458" s="165" t="s">
        <v>642</v>
      </c>
      <c r="C458" s="186" t="s">
        <v>21</v>
      </c>
      <c r="D458" s="164" t="s">
        <v>102</v>
      </c>
      <c r="E458" s="164" t="s">
        <v>101</v>
      </c>
      <c r="F458" s="161" t="s">
        <v>106</v>
      </c>
      <c r="G458" s="162" t="s">
        <v>24</v>
      </c>
      <c r="H458" s="162" t="s">
        <v>108</v>
      </c>
      <c r="I458" s="163" t="s">
        <v>643</v>
      </c>
      <c r="J458" s="164"/>
      <c r="K458" s="204">
        <f t="shared" si="82"/>
        <v>400</v>
      </c>
      <c r="L458" s="204">
        <f t="shared" si="82"/>
        <v>400</v>
      </c>
      <c r="M458" s="204">
        <f t="shared" si="82"/>
        <v>0</v>
      </c>
      <c r="N458" s="236">
        <f t="shared" si="83"/>
        <v>0</v>
      </c>
    </row>
    <row r="459" spans="1:14" s="134" customFormat="1" ht="54">
      <c r="A459" s="185"/>
      <c r="B459" s="165" t="s">
        <v>225</v>
      </c>
      <c r="C459" s="186" t="s">
        <v>21</v>
      </c>
      <c r="D459" s="164" t="s">
        <v>102</v>
      </c>
      <c r="E459" s="164" t="s">
        <v>101</v>
      </c>
      <c r="F459" s="161" t="s">
        <v>106</v>
      </c>
      <c r="G459" s="162" t="s">
        <v>24</v>
      </c>
      <c r="H459" s="162" t="s">
        <v>108</v>
      </c>
      <c r="I459" s="163" t="s">
        <v>643</v>
      </c>
      <c r="J459" s="164" t="s">
        <v>123</v>
      </c>
      <c r="K459" s="204">
        <v>400</v>
      </c>
      <c r="L459" s="204">
        <v>400</v>
      </c>
      <c r="M459" s="204">
        <v>0</v>
      </c>
      <c r="N459" s="236">
        <f t="shared" si="83"/>
        <v>0</v>
      </c>
    </row>
    <row r="460" spans="1:14" s="134" customFormat="1" ht="18">
      <c r="A460" s="185"/>
      <c r="B460" s="165" t="s">
        <v>70</v>
      </c>
      <c r="C460" s="186" t="s">
        <v>21</v>
      </c>
      <c r="D460" s="164" t="s">
        <v>103</v>
      </c>
      <c r="E460" s="164"/>
      <c r="F460" s="161"/>
      <c r="G460" s="162"/>
      <c r="H460" s="162"/>
      <c r="I460" s="163"/>
      <c r="J460" s="164"/>
      <c r="K460" s="204">
        <f aca="true" t="shared" si="84" ref="K460:M465">K461</f>
        <v>64616915.4</v>
      </c>
      <c r="L460" s="204">
        <f t="shared" si="84"/>
        <v>64616915.4</v>
      </c>
      <c r="M460" s="204">
        <f t="shared" si="84"/>
        <v>64603453.42</v>
      </c>
      <c r="N460" s="236">
        <f t="shared" si="83"/>
        <v>99.97916647689438</v>
      </c>
    </row>
    <row r="461" spans="1:14" s="134" customFormat="1" ht="18">
      <c r="A461" s="185"/>
      <c r="B461" s="165" t="s">
        <v>111</v>
      </c>
      <c r="C461" s="186" t="s">
        <v>21</v>
      </c>
      <c r="D461" s="164" t="s">
        <v>103</v>
      </c>
      <c r="E461" s="164" t="s">
        <v>98</v>
      </c>
      <c r="F461" s="161"/>
      <c r="G461" s="162"/>
      <c r="H461" s="162"/>
      <c r="I461" s="163"/>
      <c r="J461" s="164"/>
      <c r="K461" s="204">
        <f t="shared" si="84"/>
        <v>64616915.4</v>
      </c>
      <c r="L461" s="204">
        <f t="shared" si="84"/>
        <v>64616915.4</v>
      </c>
      <c r="M461" s="204">
        <f t="shared" si="84"/>
        <v>64603453.42</v>
      </c>
      <c r="N461" s="236">
        <f t="shared" si="83"/>
        <v>99.97916647689438</v>
      </c>
    </row>
    <row r="462" spans="1:14" s="134" customFormat="1" ht="54">
      <c r="A462" s="185"/>
      <c r="B462" s="165" t="s">
        <v>183</v>
      </c>
      <c r="C462" s="186" t="s">
        <v>21</v>
      </c>
      <c r="D462" s="164" t="s">
        <v>103</v>
      </c>
      <c r="E462" s="164" t="s">
        <v>98</v>
      </c>
      <c r="F462" s="161" t="s">
        <v>107</v>
      </c>
      <c r="G462" s="162" t="s">
        <v>119</v>
      </c>
      <c r="H462" s="162" t="s">
        <v>275</v>
      </c>
      <c r="I462" s="163" t="s">
        <v>276</v>
      </c>
      <c r="J462" s="164"/>
      <c r="K462" s="204">
        <f t="shared" si="84"/>
        <v>64616915.4</v>
      </c>
      <c r="L462" s="204">
        <f t="shared" si="84"/>
        <v>64616915.4</v>
      </c>
      <c r="M462" s="204">
        <f t="shared" si="84"/>
        <v>64603453.42</v>
      </c>
      <c r="N462" s="236">
        <f t="shared" si="83"/>
        <v>99.97916647689438</v>
      </c>
    </row>
    <row r="463" spans="1:14" s="134" customFormat="1" ht="36">
      <c r="A463" s="185"/>
      <c r="B463" s="177" t="s">
        <v>251</v>
      </c>
      <c r="C463" s="186" t="s">
        <v>21</v>
      </c>
      <c r="D463" s="164" t="s">
        <v>103</v>
      </c>
      <c r="E463" s="164" t="s">
        <v>98</v>
      </c>
      <c r="F463" s="161" t="s">
        <v>107</v>
      </c>
      <c r="G463" s="162" t="s">
        <v>18</v>
      </c>
      <c r="H463" s="162" t="s">
        <v>275</v>
      </c>
      <c r="I463" s="163" t="s">
        <v>276</v>
      </c>
      <c r="J463" s="164"/>
      <c r="K463" s="204">
        <f t="shared" si="84"/>
        <v>64616915.4</v>
      </c>
      <c r="L463" s="204">
        <f t="shared" si="84"/>
        <v>64616915.4</v>
      </c>
      <c r="M463" s="204">
        <f t="shared" si="84"/>
        <v>64603453.42</v>
      </c>
      <c r="N463" s="236">
        <f t="shared" si="83"/>
        <v>99.97916647689438</v>
      </c>
    </row>
    <row r="464" spans="1:14" s="134" customFormat="1" ht="90">
      <c r="A464" s="185"/>
      <c r="B464" s="165" t="s">
        <v>259</v>
      </c>
      <c r="C464" s="186" t="s">
        <v>21</v>
      </c>
      <c r="D464" s="164" t="s">
        <v>103</v>
      </c>
      <c r="E464" s="164" t="s">
        <v>98</v>
      </c>
      <c r="F464" s="161" t="s">
        <v>107</v>
      </c>
      <c r="G464" s="162" t="s">
        <v>18</v>
      </c>
      <c r="H464" s="162" t="s">
        <v>109</v>
      </c>
      <c r="I464" s="163" t="s">
        <v>276</v>
      </c>
      <c r="J464" s="164"/>
      <c r="K464" s="204">
        <f t="shared" si="84"/>
        <v>64616915.4</v>
      </c>
      <c r="L464" s="204">
        <f t="shared" si="84"/>
        <v>64616915.4</v>
      </c>
      <c r="M464" s="204">
        <f t="shared" si="84"/>
        <v>64603453.42</v>
      </c>
      <c r="N464" s="236">
        <f t="shared" si="83"/>
        <v>99.97916647689438</v>
      </c>
    </row>
    <row r="465" spans="1:14" s="134" customFormat="1" ht="108">
      <c r="A465" s="185"/>
      <c r="B465" s="165" t="s">
        <v>396</v>
      </c>
      <c r="C465" s="186" t="s">
        <v>21</v>
      </c>
      <c r="D465" s="164" t="s">
        <v>103</v>
      </c>
      <c r="E465" s="164" t="s">
        <v>98</v>
      </c>
      <c r="F465" s="161" t="s">
        <v>107</v>
      </c>
      <c r="G465" s="162" t="s">
        <v>18</v>
      </c>
      <c r="H465" s="162" t="s">
        <v>109</v>
      </c>
      <c r="I465" s="163" t="s">
        <v>397</v>
      </c>
      <c r="J465" s="164"/>
      <c r="K465" s="204">
        <f t="shared" si="84"/>
        <v>64616915.4</v>
      </c>
      <c r="L465" s="204">
        <f t="shared" si="84"/>
        <v>64616915.4</v>
      </c>
      <c r="M465" s="204">
        <f t="shared" si="84"/>
        <v>64603453.42</v>
      </c>
      <c r="N465" s="236">
        <f t="shared" si="83"/>
        <v>99.97916647689438</v>
      </c>
    </row>
    <row r="466" spans="1:14" s="134" customFormat="1" ht="54">
      <c r="A466" s="185"/>
      <c r="B466" s="165" t="s">
        <v>175</v>
      </c>
      <c r="C466" s="186" t="s">
        <v>21</v>
      </c>
      <c r="D466" s="164" t="s">
        <v>103</v>
      </c>
      <c r="E466" s="164" t="s">
        <v>98</v>
      </c>
      <c r="F466" s="161" t="s">
        <v>107</v>
      </c>
      <c r="G466" s="162" t="s">
        <v>18</v>
      </c>
      <c r="H466" s="162" t="s">
        <v>109</v>
      </c>
      <c r="I466" s="163" t="s">
        <v>397</v>
      </c>
      <c r="J466" s="164" t="s">
        <v>136</v>
      </c>
      <c r="K466" s="204">
        <v>64616915.4</v>
      </c>
      <c r="L466" s="204">
        <v>64616915.4</v>
      </c>
      <c r="M466" s="243">
        <v>64603453.42</v>
      </c>
      <c r="N466" s="236">
        <f t="shared" si="83"/>
        <v>99.97916647689438</v>
      </c>
    </row>
    <row r="467" spans="1:14" s="134" customFormat="1" ht="18">
      <c r="A467" s="185"/>
      <c r="B467" s="165" t="s">
        <v>316</v>
      </c>
      <c r="C467" s="186" t="s">
        <v>21</v>
      </c>
      <c r="D467" s="164" t="s">
        <v>105</v>
      </c>
      <c r="E467" s="164"/>
      <c r="F467" s="161"/>
      <c r="G467" s="162"/>
      <c r="H467" s="162"/>
      <c r="I467" s="163"/>
      <c r="J467" s="164"/>
      <c r="K467" s="204">
        <f aca="true" t="shared" si="85" ref="K467:M472">K468</f>
        <v>1487700</v>
      </c>
      <c r="L467" s="204">
        <f t="shared" si="85"/>
        <v>1487700</v>
      </c>
      <c r="M467" s="204">
        <f t="shared" si="85"/>
        <v>650125.45</v>
      </c>
      <c r="N467" s="236">
        <f t="shared" si="83"/>
        <v>43.70003696981918</v>
      </c>
    </row>
    <row r="468" spans="1:14" s="134" customFormat="1" ht="18">
      <c r="A468" s="185"/>
      <c r="B468" s="165" t="s">
        <v>346</v>
      </c>
      <c r="C468" s="186" t="s">
        <v>21</v>
      </c>
      <c r="D468" s="164" t="s">
        <v>105</v>
      </c>
      <c r="E468" s="164" t="s">
        <v>108</v>
      </c>
      <c r="F468" s="161"/>
      <c r="G468" s="162"/>
      <c r="H468" s="162"/>
      <c r="I468" s="163"/>
      <c r="J468" s="164"/>
      <c r="K468" s="204">
        <f t="shared" si="85"/>
        <v>1487700</v>
      </c>
      <c r="L468" s="204">
        <f t="shared" si="85"/>
        <v>1487700</v>
      </c>
      <c r="M468" s="204">
        <f t="shared" si="85"/>
        <v>650125.45</v>
      </c>
      <c r="N468" s="236">
        <f t="shared" si="83"/>
        <v>43.70003696981918</v>
      </c>
    </row>
    <row r="469" spans="1:14" s="134" customFormat="1" ht="54">
      <c r="A469" s="185"/>
      <c r="B469" s="165" t="s">
        <v>192</v>
      </c>
      <c r="C469" s="186" t="s">
        <v>21</v>
      </c>
      <c r="D469" s="164" t="s">
        <v>105</v>
      </c>
      <c r="E469" s="164" t="s">
        <v>108</v>
      </c>
      <c r="F469" s="161" t="s">
        <v>98</v>
      </c>
      <c r="G469" s="162" t="s">
        <v>119</v>
      </c>
      <c r="H469" s="162" t="s">
        <v>275</v>
      </c>
      <c r="I469" s="163" t="s">
        <v>276</v>
      </c>
      <c r="J469" s="164"/>
      <c r="K469" s="204">
        <f t="shared" si="85"/>
        <v>1487700</v>
      </c>
      <c r="L469" s="204">
        <f t="shared" si="85"/>
        <v>1487700</v>
      </c>
      <c r="M469" s="204">
        <f t="shared" si="85"/>
        <v>650125.45</v>
      </c>
      <c r="N469" s="236">
        <f t="shared" si="83"/>
        <v>43.70003696981918</v>
      </c>
    </row>
    <row r="470" spans="1:14" s="134" customFormat="1" ht="36">
      <c r="A470" s="185"/>
      <c r="B470" s="165" t="s">
        <v>251</v>
      </c>
      <c r="C470" s="186" t="s">
        <v>21</v>
      </c>
      <c r="D470" s="164" t="s">
        <v>105</v>
      </c>
      <c r="E470" s="164" t="s">
        <v>108</v>
      </c>
      <c r="F470" s="161" t="s">
        <v>98</v>
      </c>
      <c r="G470" s="162" t="s">
        <v>76</v>
      </c>
      <c r="H470" s="162" t="s">
        <v>275</v>
      </c>
      <c r="I470" s="163" t="s">
        <v>276</v>
      </c>
      <c r="J470" s="164"/>
      <c r="K470" s="204">
        <f t="shared" si="85"/>
        <v>1487700</v>
      </c>
      <c r="L470" s="204">
        <f t="shared" si="85"/>
        <v>1487700</v>
      </c>
      <c r="M470" s="204">
        <f t="shared" si="85"/>
        <v>650125.45</v>
      </c>
      <c r="N470" s="236">
        <f t="shared" si="83"/>
        <v>43.70003696981918</v>
      </c>
    </row>
    <row r="471" spans="1:14" s="134" customFormat="1" ht="72">
      <c r="A471" s="185"/>
      <c r="B471" s="165" t="s">
        <v>380</v>
      </c>
      <c r="C471" s="186" t="s">
        <v>21</v>
      </c>
      <c r="D471" s="164" t="s">
        <v>105</v>
      </c>
      <c r="E471" s="164" t="s">
        <v>108</v>
      </c>
      <c r="F471" s="161" t="s">
        <v>98</v>
      </c>
      <c r="G471" s="162" t="s">
        <v>76</v>
      </c>
      <c r="H471" s="162" t="s">
        <v>110</v>
      </c>
      <c r="I471" s="163" t="s">
        <v>276</v>
      </c>
      <c r="J471" s="164"/>
      <c r="K471" s="204">
        <f t="shared" si="85"/>
        <v>1487700</v>
      </c>
      <c r="L471" s="204">
        <f t="shared" si="85"/>
        <v>1487700</v>
      </c>
      <c r="M471" s="204">
        <f t="shared" si="85"/>
        <v>650125.45</v>
      </c>
      <c r="N471" s="236">
        <f t="shared" si="83"/>
        <v>43.70003696981918</v>
      </c>
    </row>
    <row r="472" spans="1:14" s="134" customFormat="1" ht="54">
      <c r="A472" s="185"/>
      <c r="B472" s="165" t="s">
        <v>194</v>
      </c>
      <c r="C472" s="186" t="s">
        <v>21</v>
      </c>
      <c r="D472" s="164" t="s">
        <v>105</v>
      </c>
      <c r="E472" s="164" t="s">
        <v>108</v>
      </c>
      <c r="F472" s="161" t="s">
        <v>98</v>
      </c>
      <c r="G472" s="162" t="s">
        <v>76</v>
      </c>
      <c r="H472" s="162" t="s">
        <v>110</v>
      </c>
      <c r="I472" s="163" t="s">
        <v>285</v>
      </c>
      <c r="J472" s="164"/>
      <c r="K472" s="204">
        <f t="shared" si="85"/>
        <v>1487700</v>
      </c>
      <c r="L472" s="204">
        <f t="shared" si="85"/>
        <v>1487700</v>
      </c>
      <c r="M472" s="204">
        <f t="shared" si="85"/>
        <v>650125.45</v>
      </c>
      <c r="N472" s="236">
        <f t="shared" si="83"/>
        <v>43.70003696981918</v>
      </c>
    </row>
    <row r="473" spans="1:14" s="134" customFormat="1" ht="54">
      <c r="A473" s="185"/>
      <c r="B473" s="165" t="s">
        <v>175</v>
      </c>
      <c r="C473" s="186" t="s">
        <v>21</v>
      </c>
      <c r="D473" s="164" t="s">
        <v>105</v>
      </c>
      <c r="E473" s="164" t="s">
        <v>108</v>
      </c>
      <c r="F473" s="161" t="s">
        <v>98</v>
      </c>
      <c r="G473" s="162" t="s">
        <v>76</v>
      </c>
      <c r="H473" s="162" t="s">
        <v>110</v>
      </c>
      <c r="I473" s="163" t="s">
        <v>290</v>
      </c>
      <c r="J473" s="164" t="s">
        <v>136</v>
      </c>
      <c r="K473" s="204">
        <v>1487700</v>
      </c>
      <c r="L473" s="204">
        <v>1487700</v>
      </c>
      <c r="M473" s="243">
        <v>650125.45</v>
      </c>
      <c r="N473" s="236">
        <f t="shared" si="83"/>
        <v>43.70003696981918</v>
      </c>
    </row>
    <row r="474" spans="1:14" s="134" customFormat="1" ht="18">
      <c r="A474" s="185"/>
      <c r="B474" s="165"/>
      <c r="C474" s="186"/>
      <c r="D474" s="164"/>
      <c r="E474" s="164"/>
      <c r="F474" s="161"/>
      <c r="G474" s="162"/>
      <c r="H474" s="162"/>
      <c r="I474" s="163"/>
      <c r="J474" s="164"/>
      <c r="K474" s="204"/>
      <c r="L474" s="204"/>
      <c r="M474" s="243"/>
      <c r="N474" s="236"/>
    </row>
    <row r="475" spans="1:14" s="134" customFormat="1" ht="51.75">
      <c r="A475" s="532">
        <v>5</v>
      </c>
      <c r="B475" s="533" t="s">
        <v>81</v>
      </c>
      <c r="C475" s="534" t="s">
        <v>56</v>
      </c>
      <c r="D475" s="535"/>
      <c r="E475" s="535"/>
      <c r="F475" s="536"/>
      <c r="G475" s="537"/>
      <c r="H475" s="537"/>
      <c r="I475" s="538"/>
      <c r="J475" s="535"/>
      <c r="K475" s="234">
        <f>K489+K640+K476</f>
        <v>1317606161</v>
      </c>
      <c r="L475" s="234">
        <f>L489+L640+L476</f>
        <v>1317606161</v>
      </c>
      <c r="M475" s="234">
        <f>M489+M640+M476</f>
        <v>1269698875.74</v>
      </c>
      <c r="N475" s="235">
        <f t="shared" si="83"/>
        <v>96.36406638963796</v>
      </c>
    </row>
    <row r="476" spans="1:14" s="134" customFormat="1" ht="18">
      <c r="A476" s="185"/>
      <c r="B476" s="165" t="s">
        <v>62</v>
      </c>
      <c r="C476" s="186" t="s">
        <v>56</v>
      </c>
      <c r="D476" s="164" t="s">
        <v>108</v>
      </c>
      <c r="E476" s="164"/>
      <c r="F476" s="161"/>
      <c r="G476" s="162"/>
      <c r="H476" s="162"/>
      <c r="I476" s="163"/>
      <c r="J476" s="164"/>
      <c r="K476" s="204">
        <f aca="true" t="shared" si="86" ref="K476:M477">K477</f>
        <v>339250</v>
      </c>
      <c r="L476" s="204">
        <f t="shared" si="86"/>
        <v>339250</v>
      </c>
      <c r="M476" s="204">
        <f t="shared" si="86"/>
        <v>339210.2</v>
      </c>
      <c r="N476" s="236">
        <f t="shared" si="83"/>
        <v>99.98826823876198</v>
      </c>
    </row>
    <row r="477" spans="1:14" s="134" customFormat="1" ht="18">
      <c r="A477" s="185"/>
      <c r="B477" s="278" t="s">
        <v>63</v>
      </c>
      <c r="C477" s="186" t="s">
        <v>56</v>
      </c>
      <c r="D477" s="164" t="s">
        <v>108</v>
      </c>
      <c r="E477" s="164" t="s">
        <v>23</v>
      </c>
      <c r="F477" s="161"/>
      <c r="G477" s="162"/>
      <c r="H477" s="162"/>
      <c r="I477" s="163"/>
      <c r="J477" s="164"/>
      <c r="K477" s="204">
        <f t="shared" si="86"/>
        <v>339250</v>
      </c>
      <c r="L477" s="204">
        <f t="shared" si="86"/>
        <v>339250</v>
      </c>
      <c r="M477" s="204">
        <f t="shared" si="86"/>
        <v>339210.2</v>
      </c>
      <c r="N477" s="236">
        <f t="shared" si="83"/>
        <v>99.98826823876198</v>
      </c>
    </row>
    <row r="478" spans="1:14" s="134" customFormat="1" ht="54">
      <c r="A478" s="185"/>
      <c r="B478" s="165" t="s">
        <v>179</v>
      </c>
      <c r="C478" s="186" t="s">
        <v>56</v>
      </c>
      <c r="D478" s="164" t="s">
        <v>108</v>
      </c>
      <c r="E478" s="164" t="s">
        <v>23</v>
      </c>
      <c r="F478" s="161" t="s">
        <v>109</v>
      </c>
      <c r="G478" s="162" t="s">
        <v>119</v>
      </c>
      <c r="H478" s="162" t="s">
        <v>275</v>
      </c>
      <c r="I478" s="163" t="s">
        <v>276</v>
      </c>
      <c r="J478" s="164"/>
      <c r="K478" s="204">
        <f>K479</f>
        <v>339250</v>
      </c>
      <c r="L478" s="204">
        <f>L479</f>
        <v>339250</v>
      </c>
      <c r="M478" s="204">
        <f>M479</f>
        <v>339210.2</v>
      </c>
      <c r="N478" s="236">
        <f t="shared" si="83"/>
        <v>99.98826823876198</v>
      </c>
    </row>
    <row r="479" spans="1:14" s="134" customFormat="1" ht="54">
      <c r="A479" s="185"/>
      <c r="B479" s="165" t="s">
        <v>188</v>
      </c>
      <c r="C479" s="186" t="s">
        <v>56</v>
      </c>
      <c r="D479" s="164" t="s">
        <v>108</v>
      </c>
      <c r="E479" s="164" t="s">
        <v>23</v>
      </c>
      <c r="F479" s="161" t="s">
        <v>109</v>
      </c>
      <c r="G479" s="162" t="s">
        <v>128</v>
      </c>
      <c r="H479" s="162" t="s">
        <v>275</v>
      </c>
      <c r="I479" s="163" t="s">
        <v>276</v>
      </c>
      <c r="J479" s="164"/>
      <c r="K479" s="204">
        <f>K480+K483+K486</f>
        <v>339250</v>
      </c>
      <c r="L479" s="204">
        <f>L480+L483+L486</f>
        <v>339250</v>
      </c>
      <c r="M479" s="204">
        <f>M480+M483+M486</f>
        <v>339210.2</v>
      </c>
      <c r="N479" s="236">
        <f t="shared" si="83"/>
        <v>99.98826823876198</v>
      </c>
    </row>
    <row r="480" spans="1:14" s="134" customFormat="1" ht="36">
      <c r="A480" s="185"/>
      <c r="B480" s="165" t="s">
        <v>351</v>
      </c>
      <c r="C480" s="186" t="s">
        <v>56</v>
      </c>
      <c r="D480" s="164" t="s">
        <v>108</v>
      </c>
      <c r="E480" s="164" t="s">
        <v>23</v>
      </c>
      <c r="F480" s="161" t="s">
        <v>109</v>
      </c>
      <c r="G480" s="162" t="s">
        <v>128</v>
      </c>
      <c r="H480" s="162" t="s">
        <v>110</v>
      </c>
      <c r="I480" s="163" t="s">
        <v>276</v>
      </c>
      <c r="J480" s="164"/>
      <c r="K480" s="204">
        <f aca="true" t="shared" si="87" ref="K480:M481">K481</f>
        <v>173900</v>
      </c>
      <c r="L480" s="204">
        <f t="shared" si="87"/>
        <v>173900</v>
      </c>
      <c r="M480" s="204">
        <f t="shared" si="87"/>
        <v>173900</v>
      </c>
      <c r="N480" s="236">
        <f t="shared" si="83"/>
        <v>100</v>
      </c>
    </row>
    <row r="481" spans="1:14" s="134" customFormat="1" ht="54">
      <c r="A481" s="185"/>
      <c r="B481" s="165" t="s">
        <v>531</v>
      </c>
      <c r="C481" s="186" t="s">
        <v>56</v>
      </c>
      <c r="D481" s="164" t="s">
        <v>108</v>
      </c>
      <c r="E481" s="164" t="s">
        <v>23</v>
      </c>
      <c r="F481" s="161" t="s">
        <v>109</v>
      </c>
      <c r="G481" s="162" t="s">
        <v>128</v>
      </c>
      <c r="H481" s="162" t="s">
        <v>110</v>
      </c>
      <c r="I481" s="163" t="s">
        <v>312</v>
      </c>
      <c r="J481" s="164"/>
      <c r="K481" s="204">
        <f t="shared" si="87"/>
        <v>173900</v>
      </c>
      <c r="L481" s="204">
        <f t="shared" si="87"/>
        <v>173900</v>
      </c>
      <c r="M481" s="204">
        <f t="shared" si="87"/>
        <v>173900</v>
      </c>
      <c r="N481" s="236">
        <f t="shared" si="83"/>
        <v>100</v>
      </c>
    </row>
    <row r="482" spans="1:14" s="134" customFormat="1" ht="54">
      <c r="A482" s="185"/>
      <c r="B482" s="165" t="s">
        <v>225</v>
      </c>
      <c r="C482" s="186" t="s">
        <v>56</v>
      </c>
      <c r="D482" s="164" t="s">
        <v>108</v>
      </c>
      <c r="E482" s="164" t="s">
        <v>23</v>
      </c>
      <c r="F482" s="161" t="s">
        <v>109</v>
      </c>
      <c r="G482" s="162" t="s">
        <v>128</v>
      </c>
      <c r="H482" s="162" t="s">
        <v>110</v>
      </c>
      <c r="I482" s="163" t="s">
        <v>312</v>
      </c>
      <c r="J482" s="164" t="s">
        <v>123</v>
      </c>
      <c r="K482" s="204">
        <v>173900</v>
      </c>
      <c r="L482" s="204">
        <v>173900</v>
      </c>
      <c r="M482" s="204">
        <v>173900</v>
      </c>
      <c r="N482" s="236">
        <f t="shared" si="83"/>
        <v>100</v>
      </c>
    </row>
    <row r="483" spans="1:14" s="134" customFormat="1" ht="36">
      <c r="A483" s="185"/>
      <c r="B483" s="165" t="s">
        <v>519</v>
      </c>
      <c r="C483" s="186" t="s">
        <v>56</v>
      </c>
      <c r="D483" s="164" t="s">
        <v>108</v>
      </c>
      <c r="E483" s="164" t="s">
        <v>23</v>
      </c>
      <c r="F483" s="161" t="s">
        <v>109</v>
      </c>
      <c r="G483" s="162" t="s">
        <v>128</v>
      </c>
      <c r="H483" s="162" t="s">
        <v>98</v>
      </c>
      <c r="I483" s="163" t="s">
        <v>276</v>
      </c>
      <c r="J483" s="164"/>
      <c r="K483" s="204">
        <f aca="true" t="shared" si="88" ref="K483:M484">K484</f>
        <v>24000</v>
      </c>
      <c r="L483" s="204">
        <f t="shared" si="88"/>
        <v>24000</v>
      </c>
      <c r="M483" s="204">
        <f t="shared" si="88"/>
        <v>24000</v>
      </c>
      <c r="N483" s="236">
        <f t="shared" si="83"/>
        <v>100</v>
      </c>
    </row>
    <row r="484" spans="1:14" s="134" customFormat="1" ht="18">
      <c r="A484" s="185"/>
      <c r="B484" s="165" t="s">
        <v>532</v>
      </c>
      <c r="C484" s="186" t="s">
        <v>56</v>
      </c>
      <c r="D484" s="164" t="s">
        <v>108</v>
      </c>
      <c r="E484" s="164" t="s">
        <v>23</v>
      </c>
      <c r="F484" s="161" t="s">
        <v>109</v>
      </c>
      <c r="G484" s="162" t="s">
        <v>128</v>
      </c>
      <c r="H484" s="162" t="s">
        <v>98</v>
      </c>
      <c r="I484" s="163" t="s">
        <v>521</v>
      </c>
      <c r="J484" s="164"/>
      <c r="K484" s="204">
        <f t="shared" si="88"/>
        <v>24000</v>
      </c>
      <c r="L484" s="204">
        <f t="shared" si="88"/>
        <v>24000</v>
      </c>
      <c r="M484" s="204">
        <f t="shared" si="88"/>
        <v>24000</v>
      </c>
      <c r="N484" s="236">
        <f t="shared" si="83"/>
        <v>100</v>
      </c>
    </row>
    <row r="485" spans="1:14" s="134" customFormat="1" ht="54">
      <c r="A485" s="185"/>
      <c r="B485" s="165" t="s">
        <v>225</v>
      </c>
      <c r="C485" s="186" t="s">
        <v>56</v>
      </c>
      <c r="D485" s="164" t="s">
        <v>108</v>
      </c>
      <c r="E485" s="164" t="s">
        <v>23</v>
      </c>
      <c r="F485" s="161" t="s">
        <v>109</v>
      </c>
      <c r="G485" s="162" t="s">
        <v>128</v>
      </c>
      <c r="H485" s="162" t="s">
        <v>98</v>
      </c>
      <c r="I485" s="163" t="s">
        <v>521</v>
      </c>
      <c r="J485" s="164" t="s">
        <v>123</v>
      </c>
      <c r="K485" s="204">
        <v>24000</v>
      </c>
      <c r="L485" s="204">
        <v>24000</v>
      </c>
      <c r="M485" s="243">
        <v>24000</v>
      </c>
      <c r="N485" s="236">
        <f t="shared" si="83"/>
        <v>100</v>
      </c>
    </row>
    <row r="486" spans="1:14" s="134" customFormat="1" ht="36">
      <c r="A486" s="185"/>
      <c r="B486" s="165" t="s">
        <v>518</v>
      </c>
      <c r="C486" s="186" t="s">
        <v>56</v>
      </c>
      <c r="D486" s="164" t="s">
        <v>108</v>
      </c>
      <c r="E486" s="164" t="s">
        <v>23</v>
      </c>
      <c r="F486" s="161" t="s">
        <v>109</v>
      </c>
      <c r="G486" s="162" t="s">
        <v>128</v>
      </c>
      <c r="H486" s="162" t="s">
        <v>101</v>
      </c>
      <c r="I486" s="163" t="s">
        <v>276</v>
      </c>
      <c r="J486" s="164"/>
      <c r="K486" s="204">
        <f aca="true" t="shared" si="89" ref="K486:M487">K487</f>
        <v>141350</v>
      </c>
      <c r="L486" s="204">
        <f t="shared" si="89"/>
        <v>141350</v>
      </c>
      <c r="M486" s="204">
        <f t="shared" si="89"/>
        <v>141310.2</v>
      </c>
      <c r="N486" s="236">
        <f t="shared" si="83"/>
        <v>99.97184294304917</v>
      </c>
    </row>
    <row r="487" spans="1:14" s="134" customFormat="1" ht="36">
      <c r="A487" s="185"/>
      <c r="B487" s="165" t="s">
        <v>247</v>
      </c>
      <c r="C487" s="186" t="s">
        <v>56</v>
      </c>
      <c r="D487" s="164" t="s">
        <v>108</v>
      </c>
      <c r="E487" s="164" t="s">
        <v>23</v>
      </c>
      <c r="F487" s="161" t="s">
        <v>109</v>
      </c>
      <c r="G487" s="162" t="s">
        <v>128</v>
      </c>
      <c r="H487" s="162" t="s">
        <v>101</v>
      </c>
      <c r="I487" s="163" t="s">
        <v>296</v>
      </c>
      <c r="J487" s="164"/>
      <c r="K487" s="204">
        <f t="shared" si="89"/>
        <v>141350</v>
      </c>
      <c r="L487" s="204">
        <f t="shared" si="89"/>
        <v>141350</v>
      </c>
      <c r="M487" s="204">
        <f t="shared" si="89"/>
        <v>141310.2</v>
      </c>
      <c r="N487" s="236">
        <f t="shared" si="83"/>
        <v>99.97184294304917</v>
      </c>
    </row>
    <row r="488" spans="1:14" s="134" customFormat="1" ht="54">
      <c r="A488" s="185"/>
      <c r="B488" s="165" t="s">
        <v>225</v>
      </c>
      <c r="C488" s="186" t="s">
        <v>56</v>
      </c>
      <c r="D488" s="164" t="s">
        <v>108</v>
      </c>
      <c r="E488" s="164" t="s">
        <v>23</v>
      </c>
      <c r="F488" s="161" t="s">
        <v>109</v>
      </c>
      <c r="G488" s="162" t="s">
        <v>128</v>
      </c>
      <c r="H488" s="162" t="s">
        <v>101</v>
      </c>
      <c r="I488" s="163" t="s">
        <v>296</v>
      </c>
      <c r="J488" s="164" t="s">
        <v>123</v>
      </c>
      <c r="K488" s="233">
        <v>141350</v>
      </c>
      <c r="L488" s="233">
        <v>141350</v>
      </c>
      <c r="M488" s="243">
        <v>141310.2</v>
      </c>
      <c r="N488" s="236">
        <f t="shared" si="83"/>
        <v>99.97184294304917</v>
      </c>
    </row>
    <row r="489" spans="1:14" s="134" customFormat="1" ht="18">
      <c r="A489" s="185"/>
      <c r="B489" s="165" t="s">
        <v>99</v>
      </c>
      <c r="C489" s="186" t="s">
        <v>56</v>
      </c>
      <c r="D489" s="164" t="s">
        <v>102</v>
      </c>
      <c r="E489" s="164"/>
      <c r="F489" s="161"/>
      <c r="G489" s="162"/>
      <c r="H489" s="162"/>
      <c r="I489" s="163"/>
      <c r="J489" s="164"/>
      <c r="K489" s="204">
        <f>K490+K513+K613+K579+K605</f>
        <v>1310551911</v>
      </c>
      <c r="L489" s="204">
        <f>L490+L513+L613+L579+L605</f>
        <v>1310551911</v>
      </c>
      <c r="M489" s="204">
        <f>M490+M513+M613+M579+M605</f>
        <v>1262767392.03</v>
      </c>
      <c r="N489" s="236">
        <f t="shared" si="83"/>
        <v>96.35386293599475</v>
      </c>
    </row>
    <row r="490" spans="1:14" s="134" customFormat="1" ht="18">
      <c r="A490" s="185"/>
      <c r="B490" s="165" t="s">
        <v>100</v>
      </c>
      <c r="C490" s="186" t="s">
        <v>56</v>
      </c>
      <c r="D490" s="164" t="s">
        <v>102</v>
      </c>
      <c r="E490" s="164" t="s">
        <v>108</v>
      </c>
      <c r="F490" s="161"/>
      <c r="G490" s="162"/>
      <c r="H490" s="162"/>
      <c r="I490" s="163"/>
      <c r="J490" s="164"/>
      <c r="K490" s="204">
        <f>K491+K506</f>
        <v>391109200</v>
      </c>
      <c r="L490" s="204">
        <f>L491+L506</f>
        <v>391109200</v>
      </c>
      <c r="M490" s="204">
        <f>M491+M506</f>
        <v>391092692.87</v>
      </c>
      <c r="N490" s="236">
        <f t="shared" si="83"/>
        <v>99.99577940636529</v>
      </c>
    </row>
    <row r="491" spans="1:14" s="134" customFormat="1" ht="54">
      <c r="A491" s="185"/>
      <c r="B491" s="165" t="s">
        <v>179</v>
      </c>
      <c r="C491" s="186" t="s">
        <v>56</v>
      </c>
      <c r="D491" s="164" t="s">
        <v>102</v>
      </c>
      <c r="E491" s="164" t="s">
        <v>108</v>
      </c>
      <c r="F491" s="161" t="s">
        <v>109</v>
      </c>
      <c r="G491" s="162" t="s">
        <v>119</v>
      </c>
      <c r="H491" s="162" t="s">
        <v>275</v>
      </c>
      <c r="I491" s="163" t="s">
        <v>276</v>
      </c>
      <c r="J491" s="164"/>
      <c r="K491" s="204">
        <f aca="true" t="shared" si="90" ref="K491:M492">K492</f>
        <v>389455200</v>
      </c>
      <c r="L491" s="204">
        <f t="shared" si="90"/>
        <v>389455200</v>
      </c>
      <c r="M491" s="204">
        <f t="shared" si="90"/>
        <v>389438715.87</v>
      </c>
      <c r="N491" s="236">
        <f t="shared" si="83"/>
        <v>99.99576738736575</v>
      </c>
    </row>
    <row r="492" spans="1:14" s="134" customFormat="1" ht="36">
      <c r="A492" s="185"/>
      <c r="B492" s="165" t="s">
        <v>143</v>
      </c>
      <c r="C492" s="186" t="s">
        <v>56</v>
      </c>
      <c r="D492" s="164" t="s">
        <v>102</v>
      </c>
      <c r="E492" s="164" t="s">
        <v>108</v>
      </c>
      <c r="F492" s="161" t="s">
        <v>109</v>
      </c>
      <c r="G492" s="162" t="s">
        <v>18</v>
      </c>
      <c r="H492" s="162" t="s">
        <v>275</v>
      </c>
      <c r="I492" s="163" t="s">
        <v>276</v>
      </c>
      <c r="J492" s="164"/>
      <c r="K492" s="204">
        <f t="shared" si="90"/>
        <v>389455200</v>
      </c>
      <c r="L492" s="204">
        <f t="shared" si="90"/>
        <v>389455200</v>
      </c>
      <c r="M492" s="204">
        <f t="shared" si="90"/>
        <v>389438715.87</v>
      </c>
      <c r="N492" s="236">
        <f t="shared" si="83"/>
        <v>99.99576738736575</v>
      </c>
    </row>
    <row r="493" spans="1:14" s="134" customFormat="1" ht="36">
      <c r="A493" s="185"/>
      <c r="B493" s="165" t="s">
        <v>226</v>
      </c>
      <c r="C493" s="186" t="s">
        <v>56</v>
      </c>
      <c r="D493" s="164" t="s">
        <v>102</v>
      </c>
      <c r="E493" s="164" t="s">
        <v>108</v>
      </c>
      <c r="F493" s="161" t="s">
        <v>109</v>
      </c>
      <c r="G493" s="162" t="s">
        <v>18</v>
      </c>
      <c r="H493" s="162" t="s">
        <v>108</v>
      </c>
      <c r="I493" s="163" t="s">
        <v>276</v>
      </c>
      <c r="J493" s="164"/>
      <c r="K493" s="204">
        <f>K502+K504+K494+K498+K496+K500</f>
        <v>389455200</v>
      </c>
      <c r="L493" s="204">
        <f>L502+L504+L494+L498+L496+L500</f>
        <v>389455200</v>
      </c>
      <c r="M493" s="204">
        <f>M502+M504+M494+M498+M496+M500</f>
        <v>389438715.87</v>
      </c>
      <c r="N493" s="236">
        <f t="shared" si="83"/>
        <v>99.99576738736575</v>
      </c>
    </row>
    <row r="494" spans="1:14" s="134" customFormat="1" ht="36">
      <c r="A494" s="185"/>
      <c r="B494" s="165" t="s">
        <v>523</v>
      </c>
      <c r="C494" s="186" t="s">
        <v>56</v>
      </c>
      <c r="D494" s="164" t="s">
        <v>102</v>
      </c>
      <c r="E494" s="164" t="s">
        <v>108</v>
      </c>
      <c r="F494" s="161" t="s">
        <v>109</v>
      </c>
      <c r="G494" s="162" t="s">
        <v>18</v>
      </c>
      <c r="H494" s="162" t="s">
        <v>108</v>
      </c>
      <c r="I494" s="163" t="s">
        <v>278</v>
      </c>
      <c r="J494" s="164"/>
      <c r="K494" s="204">
        <f>K495</f>
        <v>98609100</v>
      </c>
      <c r="L494" s="204">
        <f>L495</f>
        <v>98609100</v>
      </c>
      <c r="M494" s="204">
        <f>M495</f>
        <v>98609100</v>
      </c>
      <c r="N494" s="236">
        <f t="shared" si="83"/>
        <v>100</v>
      </c>
    </row>
    <row r="495" spans="1:14" s="134" customFormat="1" ht="54">
      <c r="A495" s="185"/>
      <c r="B495" s="165" t="s">
        <v>131</v>
      </c>
      <c r="C495" s="186" t="s">
        <v>56</v>
      </c>
      <c r="D495" s="164" t="s">
        <v>102</v>
      </c>
      <c r="E495" s="164" t="s">
        <v>108</v>
      </c>
      <c r="F495" s="161" t="s">
        <v>109</v>
      </c>
      <c r="G495" s="162" t="s">
        <v>18</v>
      </c>
      <c r="H495" s="162" t="s">
        <v>108</v>
      </c>
      <c r="I495" s="163" t="s">
        <v>278</v>
      </c>
      <c r="J495" s="164" t="s">
        <v>132</v>
      </c>
      <c r="K495" s="204">
        <v>98609100</v>
      </c>
      <c r="L495" s="204">
        <v>98609100</v>
      </c>
      <c r="M495" s="243">
        <v>98609100</v>
      </c>
      <c r="N495" s="236">
        <f t="shared" si="83"/>
        <v>100</v>
      </c>
    </row>
    <row r="496" spans="1:14" s="134" customFormat="1" ht="18">
      <c r="A496" s="185"/>
      <c r="B496" s="165" t="s">
        <v>517</v>
      </c>
      <c r="C496" s="186" t="s">
        <v>56</v>
      </c>
      <c r="D496" s="164" t="s">
        <v>102</v>
      </c>
      <c r="E496" s="164" t="s">
        <v>108</v>
      </c>
      <c r="F496" s="161" t="s">
        <v>109</v>
      </c>
      <c r="G496" s="162" t="s">
        <v>18</v>
      </c>
      <c r="H496" s="162" t="s">
        <v>108</v>
      </c>
      <c r="I496" s="163" t="s">
        <v>277</v>
      </c>
      <c r="J496" s="164"/>
      <c r="K496" s="204">
        <f>K497</f>
        <v>12055400</v>
      </c>
      <c r="L496" s="204">
        <f>L497</f>
        <v>12055400</v>
      </c>
      <c r="M496" s="204">
        <f>M497</f>
        <v>12039083.94</v>
      </c>
      <c r="N496" s="236">
        <f t="shared" si="83"/>
        <v>99.86465766378552</v>
      </c>
    </row>
    <row r="497" spans="1:14" s="134" customFormat="1" ht="54">
      <c r="A497" s="185"/>
      <c r="B497" s="165" t="s">
        <v>131</v>
      </c>
      <c r="C497" s="186" t="s">
        <v>56</v>
      </c>
      <c r="D497" s="164" t="s">
        <v>102</v>
      </c>
      <c r="E497" s="164" t="s">
        <v>108</v>
      </c>
      <c r="F497" s="161" t="s">
        <v>109</v>
      </c>
      <c r="G497" s="162" t="s">
        <v>18</v>
      </c>
      <c r="H497" s="162" t="s">
        <v>108</v>
      </c>
      <c r="I497" s="163" t="s">
        <v>277</v>
      </c>
      <c r="J497" s="164" t="s">
        <v>132</v>
      </c>
      <c r="K497" s="204">
        <v>12055400</v>
      </c>
      <c r="L497" s="204">
        <v>12055400</v>
      </c>
      <c r="M497" s="243">
        <v>12039083.94</v>
      </c>
      <c r="N497" s="236">
        <f t="shared" si="83"/>
        <v>99.86465766378552</v>
      </c>
    </row>
    <row r="498" spans="1:14" s="134" customFormat="1" ht="54">
      <c r="A498" s="185"/>
      <c r="B498" s="165" t="s">
        <v>186</v>
      </c>
      <c r="C498" s="186" t="s">
        <v>56</v>
      </c>
      <c r="D498" s="164" t="s">
        <v>102</v>
      </c>
      <c r="E498" s="164" t="s">
        <v>108</v>
      </c>
      <c r="F498" s="161" t="s">
        <v>109</v>
      </c>
      <c r="G498" s="162" t="s">
        <v>18</v>
      </c>
      <c r="H498" s="162" t="s">
        <v>108</v>
      </c>
      <c r="I498" s="163" t="s">
        <v>279</v>
      </c>
      <c r="J498" s="164"/>
      <c r="K498" s="204">
        <f>K499</f>
        <v>34096400</v>
      </c>
      <c r="L498" s="204">
        <f>L499</f>
        <v>34096400</v>
      </c>
      <c r="M498" s="204">
        <f>M499</f>
        <v>34096262.93</v>
      </c>
      <c r="N498" s="236">
        <f t="shared" si="83"/>
        <v>99.99959799274997</v>
      </c>
    </row>
    <row r="499" spans="1:14" s="134" customFormat="1" ht="54">
      <c r="A499" s="185"/>
      <c r="B499" s="165" t="s">
        <v>131</v>
      </c>
      <c r="C499" s="186" t="s">
        <v>56</v>
      </c>
      <c r="D499" s="164" t="s">
        <v>102</v>
      </c>
      <c r="E499" s="164" t="s">
        <v>108</v>
      </c>
      <c r="F499" s="161" t="s">
        <v>109</v>
      </c>
      <c r="G499" s="162" t="s">
        <v>18</v>
      </c>
      <c r="H499" s="162" t="s">
        <v>108</v>
      </c>
      <c r="I499" s="163" t="s">
        <v>279</v>
      </c>
      <c r="J499" s="164" t="s">
        <v>132</v>
      </c>
      <c r="K499" s="204">
        <v>34096400</v>
      </c>
      <c r="L499" s="204">
        <v>34096400</v>
      </c>
      <c r="M499" s="204">
        <v>34096262.93</v>
      </c>
      <c r="N499" s="236">
        <f t="shared" si="83"/>
        <v>99.99959799274997</v>
      </c>
    </row>
    <row r="500" spans="1:14" s="134" customFormat="1" ht="36">
      <c r="A500" s="185"/>
      <c r="B500" s="165" t="s">
        <v>184</v>
      </c>
      <c r="C500" s="186" t="s">
        <v>56</v>
      </c>
      <c r="D500" s="164" t="s">
        <v>102</v>
      </c>
      <c r="E500" s="164" t="s">
        <v>108</v>
      </c>
      <c r="F500" s="161" t="s">
        <v>109</v>
      </c>
      <c r="G500" s="162" t="s">
        <v>18</v>
      </c>
      <c r="H500" s="162" t="s">
        <v>108</v>
      </c>
      <c r="I500" s="163" t="s">
        <v>280</v>
      </c>
      <c r="J500" s="164"/>
      <c r="K500" s="204">
        <f>K501</f>
        <v>493300</v>
      </c>
      <c r="L500" s="204">
        <f>L501</f>
        <v>493300</v>
      </c>
      <c r="M500" s="204">
        <f>M501</f>
        <v>493269</v>
      </c>
      <c r="N500" s="236">
        <f t="shared" si="83"/>
        <v>99.99371579160754</v>
      </c>
    </row>
    <row r="501" spans="1:14" s="134" customFormat="1" ht="54">
      <c r="A501" s="185"/>
      <c r="B501" s="165" t="s">
        <v>131</v>
      </c>
      <c r="C501" s="186" t="s">
        <v>56</v>
      </c>
      <c r="D501" s="164" t="s">
        <v>102</v>
      </c>
      <c r="E501" s="164" t="s">
        <v>108</v>
      </c>
      <c r="F501" s="161" t="s">
        <v>109</v>
      </c>
      <c r="G501" s="162" t="s">
        <v>18</v>
      </c>
      <c r="H501" s="162" t="s">
        <v>108</v>
      </c>
      <c r="I501" s="163" t="s">
        <v>280</v>
      </c>
      <c r="J501" s="164" t="s">
        <v>132</v>
      </c>
      <c r="K501" s="204">
        <v>493300</v>
      </c>
      <c r="L501" s="204">
        <v>493300</v>
      </c>
      <c r="M501" s="204">
        <v>493269</v>
      </c>
      <c r="N501" s="236">
        <f t="shared" si="83"/>
        <v>99.99371579160754</v>
      </c>
    </row>
    <row r="502" spans="1:14" s="134" customFormat="1" ht="180">
      <c r="A502" s="185"/>
      <c r="B502" s="165" t="s">
        <v>228</v>
      </c>
      <c r="C502" s="186" t="s">
        <v>56</v>
      </c>
      <c r="D502" s="164" t="s">
        <v>102</v>
      </c>
      <c r="E502" s="164" t="s">
        <v>108</v>
      </c>
      <c r="F502" s="161" t="s">
        <v>109</v>
      </c>
      <c r="G502" s="162" t="s">
        <v>18</v>
      </c>
      <c r="H502" s="162" t="s">
        <v>108</v>
      </c>
      <c r="I502" s="163" t="s">
        <v>282</v>
      </c>
      <c r="J502" s="164"/>
      <c r="K502" s="204">
        <f>K503</f>
        <v>478700</v>
      </c>
      <c r="L502" s="204">
        <f>L503</f>
        <v>478700</v>
      </c>
      <c r="M502" s="204">
        <f>M503</f>
        <v>478700</v>
      </c>
      <c r="N502" s="236">
        <f t="shared" si="83"/>
        <v>100</v>
      </c>
    </row>
    <row r="503" spans="1:14" s="134" customFormat="1" ht="54">
      <c r="A503" s="185"/>
      <c r="B503" s="165" t="s">
        <v>131</v>
      </c>
      <c r="C503" s="186" t="s">
        <v>56</v>
      </c>
      <c r="D503" s="164" t="s">
        <v>102</v>
      </c>
      <c r="E503" s="164" t="s">
        <v>108</v>
      </c>
      <c r="F503" s="161" t="s">
        <v>109</v>
      </c>
      <c r="G503" s="162" t="s">
        <v>18</v>
      </c>
      <c r="H503" s="162" t="s">
        <v>108</v>
      </c>
      <c r="I503" s="163" t="s">
        <v>282</v>
      </c>
      <c r="J503" s="164" t="s">
        <v>132</v>
      </c>
      <c r="K503" s="204">
        <v>478700</v>
      </c>
      <c r="L503" s="204">
        <v>478700</v>
      </c>
      <c r="M503" s="243">
        <v>478700</v>
      </c>
      <c r="N503" s="236">
        <f t="shared" si="83"/>
        <v>100</v>
      </c>
    </row>
    <row r="504" spans="1:14" s="134" customFormat="1" ht="108">
      <c r="A504" s="185"/>
      <c r="B504" s="165" t="s">
        <v>229</v>
      </c>
      <c r="C504" s="186" t="s">
        <v>56</v>
      </c>
      <c r="D504" s="164" t="s">
        <v>102</v>
      </c>
      <c r="E504" s="164" t="s">
        <v>108</v>
      </c>
      <c r="F504" s="161" t="s">
        <v>109</v>
      </c>
      <c r="G504" s="162" t="s">
        <v>18</v>
      </c>
      <c r="H504" s="162" t="s">
        <v>108</v>
      </c>
      <c r="I504" s="163" t="s">
        <v>283</v>
      </c>
      <c r="J504" s="164"/>
      <c r="K504" s="204">
        <f>K505</f>
        <v>243722300</v>
      </c>
      <c r="L504" s="204">
        <f>L505</f>
        <v>243722300</v>
      </c>
      <c r="M504" s="204">
        <f>M505</f>
        <v>243722300</v>
      </c>
      <c r="N504" s="236">
        <f t="shared" si="83"/>
        <v>100</v>
      </c>
    </row>
    <row r="505" spans="1:14" s="134" customFormat="1" ht="54">
      <c r="A505" s="185"/>
      <c r="B505" s="165" t="s">
        <v>131</v>
      </c>
      <c r="C505" s="186" t="s">
        <v>56</v>
      </c>
      <c r="D505" s="164" t="s">
        <v>102</v>
      </c>
      <c r="E505" s="164" t="s">
        <v>108</v>
      </c>
      <c r="F505" s="161" t="s">
        <v>109</v>
      </c>
      <c r="G505" s="162" t="s">
        <v>18</v>
      </c>
      <c r="H505" s="162" t="s">
        <v>108</v>
      </c>
      <c r="I505" s="163" t="s">
        <v>283</v>
      </c>
      <c r="J505" s="164" t="s">
        <v>132</v>
      </c>
      <c r="K505" s="204">
        <v>243722300</v>
      </c>
      <c r="L505" s="204">
        <v>243722300</v>
      </c>
      <c r="M505" s="204">
        <v>243722300</v>
      </c>
      <c r="N505" s="236">
        <f t="shared" si="83"/>
        <v>100</v>
      </c>
    </row>
    <row r="506" spans="1:14" s="134" customFormat="1" ht="54">
      <c r="A506" s="185"/>
      <c r="B506" s="165" t="s">
        <v>162</v>
      </c>
      <c r="C506" s="186" t="s">
        <v>56</v>
      </c>
      <c r="D506" s="164" t="s">
        <v>102</v>
      </c>
      <c r="E506" s="164" t="s">
        <v>108</v>
      </c>
      <c r="F506" s="161" t="s">
        <v>104</v>
      </c>
      <c r="G506" s="162" t="s">
        <v>119</v>
      </c>
      <c r="H506" s="162" t="s">
        <v>275</v>
      </c>
      <c r="I506" s="163" t="s">
        <v>276</v>
      </c>
      <c r="J506" s="164"/>
      <c r="K506" s="204">
        <f aca="true" t="shared" si="91" ref="K506:M507">K507</f>
        <v>1654000</v>
      </c>
      <c r="L506" s="204">
        <f t="shared" si="91"/>
        <v>1654000</v>
      </c>
      <c r="M506" s="204">
        <f t="shared" si="91"/>
        <v>1653977</v>
      </c>
      <c r="N506" s="236">
        <f t="shared" si="83"/>
        <v>99.99860943168078</v>
      </c>
    </row>
    <row r="507" spans="1:14" s="134" customFormat="1" ht="36">
      <c r="A507" s="185"/>
      <c r="B507" s="165" t="s">
        <v>185</v>
      </c>
      <c r="C507" s="186" t="s">
        <v>56</v>
      </c>
      <c r="D507" s="164" t="s">
        <v>102</v>
      </c>
      <c r="E507" s="164" t="s">
        <v>108</v>
      </c>
      <c r="F507" s="161" t="s">
        <v>104</v>
      </c>
      <c r="G507" s="162" t="s">
        <v>24</v>
      </c>
      <c r="H507" s="162" t="s">
        <v>275</v>
      </c>
      <c r="I507" s="163" t="s">
        <v>276</v>
      </c>
      <c r="J507" s="164"/>
      <c r="K507" s="204">
        <f t="shared" si="91"/>
        <v>1654000</v>
      </c>
      <c r="L507" s="204">
        <f t="shared" si="91"/>
        <v>1654000</v>
      </c>
      <c r="M507" s="204">
        <f t="shared" si="91"/>
        <v>1653977</v>
      </c>
      <c r="N507" s="236">
        <f t="shared" si="83"/>
        <v>99.99860943168078</v>
      </c>
    </row>
    <row r="508" spans="1:14" s="134" customFormat="1" ht="36">
      <c r="A508" s="185"/>
      <c r="B508" s="165" t="s">
        <v>246</v>
      </c>
      <c r="C508" s="186" t="s">
        <v>56</v>
      </c>
      <c r="D508" s="164" t="s">
        <v>102</v>
      </c>
      <c r="E508" s="164" t="s">
        <v>108</v>
      </c>
      <c r="F508" s="161" t="s">
        <v>104</v>
      </c>
      <c r="G508" s="162" t="s">
        <v>24</v>
      </c>
      <c r="H508" s="162" t="s">
        <v>108</v>
      </c>
      <c r="I508" s="163" t="s">
        <v>276</v>
      </c>
      <c r="J508" s="164"/>
      <c r="K508" s="204">
        <f>K509+K511</f>
        <v>1654000</v>
      </c>
      <c r="L508" s="204">
        <f>L509+L511</f>
        <v>1654000</v>
      </c>
      <c r="M508" s="204">
        <f>M509+M511</f>
        <v>1653977</v>
      </c>
      <c r="N508" s="236">
        <f t="shared" si="83"/>
        <v>99.99860943168078</v>
      </c>
    </row>
    <row r="509" spans="1:14" s="134" customFormat="1" ht="18">
      <c r="A509" s="185"/>
      <c r="B509" s="166" t="s">
        <v>517</v>
      </c>
      <c r="C509" s="186" t="s">
        <v>56</v>
      </c>
      <c r="D509" s="164" t="s">
        <v>102</v>
      </c>
      <c r="E509" s="164" t="s">
        <v>108</v>
      </c>
      <c r="F509" s="161" t="s">
        <v>104</v>
      </c>
      <c r="G509" s="162" t="s">
        <v>24</v>
      </c>
      <c r="H509" s="162" t="s">
        <v>108</v>
      </c>
      <c r="I509" s="163" t="s">
        <v>277</v>
      </c>
      <c r="J509" s="164"/>
      <c r="K509" s="204">
        <f>K510</f>
        <v>338100</v>
      </c>
      <c r="L509" s="204">
        <f>L510</f>
        <v>338100</v>
      </c>
      <c r="M509" s="204">
        <f>M510</f>
        <v>338077</v>
      </c>
      <c r="N509" s="236">
        <f t="shared" si="83"/>
        <v>99.99319727891157</v>
      </c>
    </row>
    <row r="510" spans="1:14" s="134" customFormat="1" ht="54">
      <c r="A510" s="185"/>
      <c r="B510" s="165" t="s">
        <v>131</v>
      </c>
      <c r="C510" s="186" t="s">
        <v>56</v>
      </c>
      <c r="D510" s="164" t="s">
        <v>102</v>
      </c>
      <c r="E510" s="164" t="s">
        <v>108</v>
      </c>
      <c r="F510" s="161" t="s">
        <v>104</v>
      </c>
      <c r="G510" s="162" t="s">
        <v>24</v>
      </c>
      <c r="H510" s="162" t="s">
        <v>108</v>
      </c>
      <c r="I510" s="163" t="s">
        <v>277</v>
      </c>
      <c r="J510" s="164" t="s">
        <v>132</v>
      </c>
      <c r="K510" s="204">
        <v>338100</v>
      </c>
      <c r="L510" s="204">
        <v>338100</v>
      </c>
      <c r="M510" s="204">
        <v>338077</v>
      </c>
      <c r="N510" s="236">
        <f t="shared" si="83"/>
        <v>99.99319727891157</v>
      </c>
    </row>
    <row r="511" spans="1:14" s="134" customFormat="1" ht="18">
      <c r="A511" s="185"/>
      <c r="B511" s="165" t="s">
        <v>682</v>
      </c>
      <c r="C511" s="186" t="s">
        <v>56</v>
      </c>
      <c r="D511" s="164" t="s">
        <v>102</v>
      </c>
      <c r="E511" s="164" t="s">
        <v>108</v>
      </c>
      <c r="F511" s="161" t="s">
        <v>104</v>
      </c>
      <c r="G511" s="162" t="s">
        <v>24</v>
      </c>
      <c r="H511" s="162" t="s">
        <v>108</v>
      </c>
      <c r="I511" s="163" t="s">
        <v>683</v>
      </c>
      <c r="J511" s="164"/>
      <c r="K511" s="204">
        <f>K512</f>
        <v>1315900</v>
      </c>
      <c r="L511" s="204">
        <f>L512</f>
        <v>1315900</v>
      </c>
      <c r="M511" s="204">
        <f>M512</f>
        <v>1315900</v>
      </c>
      <c r="N511" s="236">
        <f t="shared" si="83"/>
        <v>100</v>
      </c>
    </row>
    <row r="512" spans="1:14" s="134" customFormat="1" ht="54">
      <c r="A512" s="185"/>
      <c r="B512" s="177" t="s">
        <v>131</v>
      </c>
      <c r="C512" s="186" t="s">
        <v>56</v>
      </c>
      <c r="D512" s="164" t="s">
        <v>102</v>
      </c>
      <c r="E512" s="164" t="s">
        <v>108</v>
      </c>
      <c r="F512" s="161" t="s">
        <v>104</v>
      </c>
      <c r="G512" s="162" t="s">
        <v>24</v>
      </c>
      <c r="H512" s="162" t="s">
        <v>108</v>
      </c>
      <c r="I512" s="163" t="s">
        <v>683</v>
      </c>
      <c r="J512" s="164" t="s">
        <v>132</v>
      </c>
      <c r="K512" s="204">
        <v>1315900</v>
      </c>
      <c r="L512" s="204">
        <v>1315900</v>
      </c>
      <c r="M512" s="204">
        <v>1315900</v>
      </c>
      <c r="N512" s="236">
        <f t="shared" si="83"/>
        <v>100</v>
      </c>
    </row>
    <row r="513" spans="1:14" s="134" customFormat="1" ht="18">
      <c r="A513" s="185"/>
      <c r="B513" s="165" t="s">
        <v>57</v>
      </c>
      <c r="C513" s="186" t="s">
        <v>56</v>
      </c>
      <c r="D513" s="164" t="s">
        <v>102</v>
      </c>
      <c r="E513" s="164" t="s">
        <v>109</v>
      </c>
      <c r="F513" s="161"/>
      <c r="G513" s="162"/>
      <c r="H513" s="162"/>
      <c r="I513" s="163"/>
      <c r="J513" s="164"/>
      <c r="K513" s="204">
        <f>K514+K570</f>
        <v>766069309</v>
      </c>
      <c r="L513" s="204">
        <f>L514+L570</f>
        <v>766069309</v>
      </c>
      <c r="M513" s="204">
        <f>M514+M570</f>
        <v>718559108.9699999</v>
      </c>
      <c r="N513" s="236">
        <f t="shared" si="83"/>
        <v>93.79818516786447</v>
      </c>
    </row>
    <row r="514" spans="1:14" s="134" customFormat="1" ht="54">
      <c r="A514" s="185"/>
      <c r="B514" s="165" t="s">
        <v>179</v>
      </c>
      <c r="C514" s="186" t="s">
        <v>56</v>
      </c>
      <c r="D514" s="164" t="s">
        <v>102</v>
      </c>
      <c r="E514" s="164" t="s">
        <v>109</v>
      </c>
      <c r="F514" s="161" t="s">
        <v>109</v>
      </c>
      <c r="G514" s="162" t="s">
        <v>119</v>
      </c>
      <c r="H514" s="162" t="s">
        <v>275</v>
      </c>
      <c r="I514" s="163" t="s">
        <v>276</v>
      </c>
      <c r="J514" s="164"/>
      <c r="K514" s="204">
        <f>K515+K565</f>
        <v>757302509</v>
      </c>
      <c r="L514" s="204">
        <f>L515+L565</f>
        <v>757302509</v>
      </c>
      <c r="M514" s="204">
        <f>M515+M565</f>
        <v>710124618.0899999</v>
      </c>
      <c r="N514" s="236">
        <f t="shared" si="83"/>
        <v>93.77027141078703</v>
      </c>
    </row>
    <row r="515" spans="1:14" s="134" customFormat="1" ht="36">
      <c r="A515" s="185"/>
      <c r="B515" s="165" t="s">
        <v>143</v>
      </c>
      <c r="C515" s="186" t="s">
        <v>56</v>
      </c>
      <c r="D515" s="164" t="s">
        <v>102</v>
      </c>
      <c r="E515" s="164" t="s">
        <v>109</v>
      </c>
      <c r="F515" s="161" t="s">
        <v>109</v>
      </c>
      <c r="G515" s="162" t="s">
        <v>18</v>
      </c>
      <c r="H515" s="162" t="s">
        <v>275</v>
      </c>
      <c r="I515" s="163" t="s">
        <v>276</v>
      </c>
      <c r="J515" s="164"/>
      <c r="K515" s="204">
        <f>K516+K561</f>
        <v>754227709</v>
      </c>
      <c r="L515" s="204">
        <f>L516+L561</f>
        <v>754227709</v>
      </c>
      <c r="M515" s="204">
        <f>M516+M561</f>
        <v>707049818.0899999</v>
      </c>
      <c r="N515" s="236">
        <f aca="true" t="shared" si="92" ref="N515:N549">M515/L515*100</f>
        <v>93.74487434669415</v>
      </c>
    </row>
    <row r="516" spans="1:14" s="134" customFormat="1" ht="18">
      <c r="A516" s="185"/>
      <c r="B516" s="166" t="s">
        <v>230</v>
      </c>
      <c r="C516" s="186" t="s">
        <v>56</v>
      </c>
      <c r="D516" s="164" t="s">
        <v>102</v>
      </c>
      <c r="E516" s="164" t="s">
        <v>109</v>
      </c>
      <c r="F516" s="161" t="s">
        <v>109</v>
      </c>
      <c r="G516" s="162" t="s">
        <v>18</v>
      </c>
      <c r="H516" s="162" t="s">
        <v>109</v>
      </c>
      <c r="I516" s="163" t="s">
        <v>276</v>
      </c>
      <c r="J516" s="164"/>
      <c r="K516" s="204">
        <f>K525+K528+K537+K541+K545+K517+K522+K554+K534+K532+K557+K551+K548</f>
        <v>752386509</v>
      </c>
      <c r="L516" s="204">
        <f>L525+L528+L537+L541+L545+L517+L522+L554+L534+L532+L557+L551+L548</f>
        <v>752386509</v>
      </c>
      <c r="M516" s="204">
        <f>M525+M528+M537+M541+M545+M517+M522+M554+M534+M532+M557+M551+M548</f>
        <v>705208618.0899999</v>
      </c>
      <c r="N516" s="236">
        <f t="shared" si="92"/>
        <v>93.72956713794557</v>
      </c>
    </row>
    <row r="517" spans="1:14" s="134" customFormat="1" ht="36">
      <c r="A517" s="185"/>
      <c r="B517" s="165" t="s">
        <v>523</v>
      </c>
      <c r="C517" s="186" t="s">
        <v>56</v>
      </c>
      <c r="D517" s="164" t="s">
        <v>102</v>
      </c>
      <c r="E517" s="164" t="s">
        <v>109</v>
      </c>
      <c r="F517" s="161" t="s">
        <v>109</v>
      </c>
      <c r="G517" s="162" t="s">
        <v>18</v>
      </c>
      <c r="H517" s="162" t="s">
        <v>109</v>
      </c>
      <c r="I517" s="163" t="s">
        <v>278</v>
      </c>
      <c r="J517" s="164"/>
      <c r="K517" s="204">
        <f>K520+K521+K519+K518</f>
        <v>75808513</v>
      </c>
      <c r="L517" s="204">
        <f>L520+L521+L519+L518</f>
        <v>75808513</v>
      </c>
      <c r="M517" s="204">
        <f>M520+M521+M519+M518</f>
        <v>75546114.45</v>
      </c>
      <c r="N517" s="236">
        <f t="shared" si="92"/>
        <v>99.65386664423824</v>
      </c>
    </row>
    <row r="518" spans="1:14" s="134" customFormat="1" ht="108">
      <c r="A518" s="185"/>
      <c r="B518" s="165" t="s">
        <v>121</v>
      </c>
      <c r="C518" s="186" t="s">
        <v>56</v>
      </c>
      <c r="D518" s="164" t="s">
        <v>102</v>
      </c>
      <c r="E518" s="164" t="s">
        <v>109</v>
      </c>
      <c r="F518" s="161" t="s">
        <v>109</v>
      </c>
      <c r="G518" s="162" t="s">
        <v>18</v>
      </c>
      <c r="H518" s="162" t="s">
        <v>109</v>
      </c>
      <c r="I518" s="163" t="s">
        <v>278</v>
      </c>
      <c r="J518" s="164" t="s">
        <v>122</v>
      </c>
      <c r="K518" s="204">
        <v>344500</v>
      </c>
      <c r="L518" s="204">
        <v>344500</v>
      </c>
      <c r="M518" s="243">
        <v>344500</v>
      </c>
      <c r="N518" s="236">
        <f t="shared" si="92"/>
        <v>100</v>
      </c>
    </row>
    <row r="519" spans="1:14" s="134" customFormat="1" ht="54">
      <c r="A519" s="185"/>
      <c r="B519" s="166" t="s">
        <v>225</v>
      </c>
      <c r="C519" s="186" t="s">
        <v>56</v>
      </c>
      <c r="D519" s="164" t="s">
        <v>102</v>
      </c>
      <c r="E519" s="164" t="s">
        <v>109</v>
      </c>
      <c r="F519" s="161" t="s">
        <v>109</v>
      </c>
      <c r="G519" s="162" t="s">
        <v>18</v>
      </c>
      <c r="H519" s="162" t="s">
        <v>109</v>
      </c>
      <c r="I519" s="163" t="s">
        <v>278</v>
      </c>
      <c r="J519" s="164" t="s">
        <v>123</v>
      </c>
      <c r="K519" s="204">
        <v>7312109</v>
      </c>
      <c r="L519" s="204">
        <v>7312109</v>
      </c>
      <c r="M519" s="243">
        <v>7060677.67</v>
      </c>
      <c r="N519" s="236">
        <f t="shared" si="92"/>
        <v>96.56143897745507</v>
      </c>
    </row>
    <row r="520" spans="1:14" s="134" customFormat="1" ht="54">
      <c r="A520" s="185"/>
      <c r="B520" s="166" t="s">
        <v>131</v>
      </c>
      <c r="C520" s="186" t="s">
        <v>56</v>
      </c>
      <c r="D520" s="164" t="s">
        <v>102</v>
      </c>
      <c r="E520" s="164" t="s">
        <v>109</v>
      </c>
      <c r="F520" s="161" t="s">
        <v>109</v>
      </c>
      <c r="G520" s="162" t="s">
        <v>18</v>
      </c>
      <c r="H520" s="162" t="s">
        <v>109</v>
      </c>
      <c r="I520" s="163" t="s">
        <v>278</v>
      </c>
      <c r="J520" s="164" t="s">
        <v>132</v>
      </c>
      <c r="K520" s="204">
        <v>67613804</v>
      </c>
      <c r="L520" s="204">
        <v>67613804</v>
      </c>
      <c r="M520" s="204">
        <v>67613804</v>
      </c>
      <c r="N520" s="236">
        <f t="shared" si="92"/>
        <v>100</v>
      </c>
    </row>
    <row r="521" spans="1:14" s="134" customFormat="1" ht="18">
      <c r="A521" s="185"/>
      <c r="B521" s="166" t="s">
        <v>124</v>
      </c>
      <c r="C521" s="186" t="s">
        <v>56</v>
      </c>
      <c r="D521" s="164" t="s">
        <v>102</v>
      </c>
      <c r="E521" s="164" t="s">
        <v>109</v>
      </c>
      <c r="F521" s="161" t="s">
        <v>109</v>
      </c>
      <c r="G521" s="162" t="s">
        <v>18</v>
      </c>
      <c r="H521" s="162" t="s">
        <v>109</v>
      </c>
      <c r="I521" s="163" t="s">
        <v>278</v>
      </c>
      <c r="J521" s="164" t="s">
        <v>125</v>
      </c>
      <c r="K521" s="204">
        <v>538100</v>
      </c>
      <c r="L521" s="204">
        <v>538100</v>
      </c>
      <c r="M521" s="204">
        <v>527132.78</v>
      </c>
      <c r="N521" s="236">
        <f t="shared" si="92"/>
        <v>97.96186210741499</v>
      </c>
    </row>
    <row r="522" spans="1:14" s="134" customFormat="1" ht="18">
      <c r="A522" s="185"/>
      <c r="B522" s="165" t="s">
        <v>517</v>
      </c>
      <c r="C522" s="186" t="s">
        <v>56</v>
      </c>
      <c r="D522" s="164" t="s">
        <v>102</v>
      </c>
      <c r="E522" s="164" t="s">
        <v>109</v>
      </c>
      <c r="F522" s="161" t="s">
        <v>109</v>
      </c>
      <c r="G522" s="162" t="s">
        <v>18</v>
      </c>
      <c r="H522" s="162" t="s">
        <v>109</v>
      </c>
      <c r="I522" s="163" t="s">
        <v>277</v>
      </c>
      <c r="J522" s="164"/>
      <c r="K522" s="204">
        <f>K524+K523</f>
        <v>26673257.369999997</v>
      </c>
      <c r="L522" s="204">
        <f>L524+L523</f>
        <v>26673257.369999997</v>
      </c>
      <c r="M522" s="204">
        <f>M524+M523</f>
        <v>21315433.41</v>
      </c>
      <c r="N522" s="236">
        <f t="shared" si="92"/>
        <v>79.91312464886249</v>
      </c>
    </row>
    <row r="523" spans="1:14" s="134" customFormat="1" ht="54">
      <c r="A523" s="185"/>
      <c r="B523" s="165" t="s">
        <v>225</v>
      </c>
      <c r="C523" s="186" t="s">
        <v>56</v>
      </c>
      <c r="D523" s="164" t="s">
        <v>102</v>
      </c>
      <c r="E523" s="164" t="s">
        <v>109</v>
      </c>
      <c r="F523" s="161" t="s">
        <v>109</v>
      </c>
      <c r="G523" s="162" t="s">
        <v>18</v>
      </c>
      <c r="H523" s="162" t="s">
        <v>109</v>
      </c>
      <c r="I523" s="163" t="s">
        <v>277</v>
      </c>
      <c r="J523" s="164" t="s">
        <v>123</v>
      </c>
      <c r="K523" s="204">
        <v>10300900</v>
      </c>
      <c r="L523" s="204">
        <v>10300900</v>
      </c>
      <c r="M523" s="204">
        <v>5214324.9</v>
      </c>
      <c r="N523" s="236">
        <f t="shared" si="92"/>
        <v>50.620090477531086</v>
      </c>
    </row>
    <row r="524" spans="1:14" s="134" customFormat="1" ht="54">
      <c r="A524" s="185"/>
      <c r="B524" s="165" t="s">
        <v>131</v>
      </c>
      <c r="C524" s="186" t="s">
        <v>56</v>
      </c>
      <c r="D524" s="164" t="s">
        <v>102</v>
      </c>
      <c r="E524" s="164" t="s">
        <v>109</v>
      </c>
      <c r="F524" s="161" t="s">
        <v>109</v>
      </c>
      <c r="G524" s="162" t="s">
        <v>18</v>
      </c>
      <c r="H524" s="162" t="s">
        <v>109</v>
      </c>
      <c r="I524" s="163" t="s">
        <v>277</v>
      </c>
      <c r="J524" s="164" t="s">
        <v>132</v>
      </c>
      <c r="K524" s="204">
        <v>16372357.37</v>
      </c>
      <c r="L524" s="204">
        <v>16372357.37</v>
      </c>
      <c r="M524" s="204">
        <v>16101108.51</v>
      </c>
      <c r="N524" s="236">
        <f t="shared" si="92"/>
        <v>98.34325104277882</v>
      </c>
    </row>
    <row r="525" spans="1:14" s="134" customFormat="1" ht="54">
      <c r="A525" s="185"/>
      <c r="B525" s="165" t="s">
        <v>186</v>
      </c>
      <c r="C525" s="186" t="s">
        <v>56</v>
      </c>
      <c r="D525" s="164" t="s">
        <v>102</v>
      </c>
      <c r="E525" s="164" t="s">
        <v>109</v>
      </c>
      <c r="F525" s="161" t="s">
        <v>109</v>
      </c>
      <c r="G525" s="162" t="s">
        <v>18</v>
      </c>
      <c r="H525" s="162" t="s">
        <v>109</v>
      </c>
      <c r="I525" s="163" t="s">
        <v>279</v>
      </c>
      <c r="J525" s="164"/>
      <c r="K525" s="204">
        <f>SUM(K526:K527)</f>
        <v>38200121</v>
      </c>
      <c r="L525" s="204">
        <f>SUM(L526:L527)</f>
        <v>38200121</v>
      </c>
      <c r="M525" s="204">
        <f>SUM(M526:M527)</f>
        <v>38199555.55</v>
      </c>
      <c r="N525" s="236">
        <f t="shared" si="92"/>
        <v>99.99851976908658</v>
      </c>
    </row>
    <row r="526" spans="1:14" s="134" customFormat="1" ht="54">
      <c r="A526" s="185"/>
      <c r="B526" s="165" t="s">
        <v>225</v>
      </c>
      <c r="C526" s="186" t="s">
        <v>56</v>
      </c>
      <c r="D526" s="164" t="s">
        <v>102</v>
      </c>
      <c r="E526" s="164" t="s">
        <v>109</v>
      </c>
      <c r="F526" s="161" t="s">
        <v>109</v>
      </c>
      <c r="G526" s="162" t="s">
        <v>18</v>
      </c>
      <c r="H526" s="162" t="s">
        <v>109</v>
      </c>
      <c r="I526" s="163" t="s">
        <v>279</v>
      </c>
      <c r="J526" s="164" t="s">
        <v>123</v>
      </c>
      <c r="K526" s="204">
        <v>5387500</v>
      </c>
      <c r="L526" s="204">
        <v>5387500</v>
      </c>
      <c r="M526" s="204">
        <v>5387443.92</v>
      </c>
      <c r="N526" s="236">
        <f t="shared" si="92"/>
        <v>99.99895907192575</v>
      </c>
    </row>
    <row r="527" spans="1:14" s="134" customFormat="1" ht="54">
      <c r="A527" s="185"/>
      <c r="B527" s="165" t="s">
        <v>131</v>
      </c>
      <c r="C527" s="186" t="s">
        <v>56</v>
      </c>
      <c r="D527" s="164" t="s">
        <v>102</v>
      </c>
      <c r="E527" s="164" t="s">
        <v>109</v>
      </c>
      <c r="F527" s="161" t="s">
        <v>109</v>
      </c>
      <c r="G527" s="162" t="s">
        <v>18</v>
      </c>
      <c r="H527" s="162" t="s">
        <v>109</v>
      </c>
      <c r="I527" s="163" t="s">
        <v>279</v>
      </c>
      <c r="J527" s="164" t="s">
        <v>132</v>
      </c>
      <c r="K527" s="204">
        <v>32812621</v>
      </c>
      <c r="L527" s="204">
        <v>32812621</v>
      </c>
      <c r="M527" s="204">
        <v>32812111.63</v>
      </c>
      <c r="N527" s="236">
        <f t="shared" si="92"/>
        <v>99.99844764001023</v>
      </c>
    </row>
    <row r="528" spans="1:14" s="134" customFormat="1" ht="36">
      <c r="A528" s="185"/>
      <c r="B528" s="165" t="s">
        <v>184</v>
      </c>
      <c r="C528" s="186" t="s">
        <v>56</v>
      </c>
      <c r="D528" s="164" t="s">
        <v>102</v>
      </c>
      <c r="E528" s="164" t="s">
        <v>109</v>
      </c>
      <c r="F528" s="161" t="s">
        <v>109</v>
      </c>
      <c r="G528" s="162" t="s">
        <v>18</v>
      </c>
      <c r="H528" s="162" t="s">
        <v>109</v>
      </c>
      <c r="I528" s="163" t="s">
        <v>280</v>
      </c>
      <c r="J528" s="164"/>
      <c r="K528" s="204">
        <f>SUM(K529:K531)</f>
        <v>51023117.63</v>
      </c>
      <c r="L528" s="204">
        <f>SUM(L529:L531)</f>
        <v>51023117.63</v>
      </c>
      <c r="M528" s="204">
        <f>SUM(M529:M531)</f>
        <v>21784440.47</v>
      </c>
      <c r="N528" s="236">
        <f t="shared" si="92"/>
        <v>42.695235967296966</v>
      </c>
    </row>
    <row r="529" spans="1:14" s="134" customFormat="1" ht="54">
      <c r="A529" s="185"/>
      <c r="B529" s="165" t="s">
        <v>225</v>
      </c>
      <c r="C529" s="186" t="s">
        <v>56</v>
      </c>
      <c r="D529" s="164" t="s">
        <v>102</v>
      </c>
      <c r="E529" s="164" t="s">
        <v>109</v>
      </c>
      <c r="F529" s="161" t="s">
        <v>109</v>
      </c>
      <c r="G529" s="162" t="s">
        <v>18</v>
      </c>
      <c r="H529" s="162" t="s">
        <v>109</v>
      </c>
      <c r="I529" s="163" t="s">
        <v>280</v>
      </c>
      <c r="J529" s="164" t="s">
        <v>123</v>
      </c>
      <c r="K529" s="204">
        <v>31826400</v>
      </c>
      <c r="L529" s="204">
        <v>31826400</v>
      </c>
      <c r="M529" s="204">
        <v>5268650.47</v>
      </c>
      <c r="N529" s="236">
        <f t="shared" si="92"/>
        <v>16.55434001332227</v>
      </c>
    </row>
    <row r="530" spans="1:14" s="134" customFormat="1" ht="54">
      <c r="A530" s="185"/>
      <c r="B530" s="165" t="s">
        <v>175</v>
      </c>
      <c r="C530" s="186" t="s">
        <v>56</v>
      </c>
      <c r="D530" s="164" t="s">
        <v>102</v>
      </c>
      <c r="E530" s="164" t="s">
        <v>109</v>
      </c>
      <c r="F530" s="161" t="s">
        <v>109</v>
      </c>
      <c r="G530" s="162" t="s">
        <v>18</v>
      </c>
      <c r="H530" s="162" t="s">
        <v>109</v>
      </c>
      <c r="I530" s="163" t="s">
        <v>280</v>
      </c>
      <c r="J530" s="164" t="s">
        <v>136</v>
      </c>
      <c r="K530" s="204">
        <v>4226000</v>
      </c>
      <c r="L530" s="204">
        <v>4226000</v>
      </c>
      <c r="M530" s="204">
        <v>3032578.32</v>
      </c>
      <c r="N530" s="236">
        <f t="shared" si="92"/>
        <v>71.7600170373876</v>
      </c>
    </row>
    <row r="531" spans="1:14" s="134" customFormat="1" ht="54">
      <c r="A531" s="185"/>
      <c r="B531" s="165" t="s">
        <v>131</v>
      </c>
      <c r="C531" s="186" t="s">
        <v>56</v>
      </c>
      <c r="D531" s="164" t="s">
        <v>102</v>
      </c>
      <c r="E531" s="164" t="s">
        <v>109</v>
      </c>
      <c r="F531" s="161" t="s">
        <v>109</v>
      </c>
      <c r="G531" s="162" t="s">
        <v>18</v>
      </c>
      <c r="H531" s="162" t="s">
        <v>109</v>
      </c>
      <c r="I531" s="163" t="s">
        <v>280</v>
      </c>
      <c r="J531" s="164" t="s">
        <v>132</v>
      </c>
      <c r="K531" s="204">
        <v>14970717.63</v>
      </c>
      <c r="L531" s="204">
        <v>14970717.63</v>
      </c>
      <c r="M531" s="204">
        <v>13483211.68</v>
      </c>
      <c r="N531" s="236">
        <f t="shared" si="92"/>
        <v>90.06389682336156</v>
      </c>
    </row>
    <row r="532" spans="1:14" s="134" customFormat="1" ht="54">
      <c r="A532" s="185"/>
      <c r="B532" s="165" t="s">
        <v>684</v>
      </c>
      <c r="C532" s="186" t="s">
        <v>56</v>
      </c>
      <c r="D532" s="164" t="s">
        <v>102</v>
      </c>
      <c r="E532" s="164" t="s">
        <v>109</v>
      </c>
      <c r="F532" s="161" t="s">
        <v>109</v>
      </c>
      <c r="G532" s="162" t="s">
        <v>18</v>
      </c>
      <c r="H532" s="162" t="s">
        <v>109</v>
      </c>
      <c r="I532" s="163" t="s">
        <v>685</v>
      </c>
      <c r="J532" s="164"/>
      <c r="K532" s="204">
        <f>K533</f>
        <v>30000</v>
      </c>
      <c r="L532" s="204">
        <f>L533</f>
        <v>30000</v>
      </c>
      <c r="M532" s="204">
        <f>M533</f>
        <v>30000</v>
      </c>
      <c r="N532" s="236">
        <f t="shared" si="92"/>
        <v>100</v>
      </c>
    </row>
    <row r="533" spans="1:14" s="134" customFormat="1" ht="54">
      <c r="A533" s="185"/>
      <c r="B533" s="165" t="s">
        <v>131</v>
      </c>
      <c r="C533" s="186" t="s">
        <v>56</v>
      </c>
      <c r="D533" s="164" t="s">
        <v>102</v>
      </c>
      <c r="E533" s="164" t="s">
        <v>109</v>
      </c>
      <c r="F533" s="161" t="s">
        <v>109</v>
      </c>
      <c r="G533" s="162" t="s">
        <v>18</v>
      </c>
      <c r="H533" s="162" t="s">
        <v>109</v>
      </c>
      <c r="I533" s="163" t="s">
        <v>685</v>
      </c>
      <c r="J533" s="164" t="s">
        <v>132</v>
      </c>
      <c r="K533" s="204">
        <v>30000</v>
      </c>
      <c r="L533" s="204">
        <v>30000</v>
      </c>
      <c r="M533" s="204">
        <v>30000</v>
      </c>
      <c r="N533" s="236">
        <f t="shared" si="92"/>
        <v>100</v>
      </c>
    </row>
    <row r="534" spans="1:14" s="134" customFormat="1" ht="180">
      <c r="A534" s="185"/>
      <c r="B534" s="165" t="s">
        <v>686</v>
      </c>
      <c r="C534" s="186" t="s">
        <v>56</v>
      </c>
      <c r="D534" s="164" t="s">
        <v>102</v>
      </c>
      <c r="E534" s="164" t="s">
        <v>109</v>
      </c>
      <c r="F534" s="161" t="s">
        <v>109</v>
      </c>
      <c r="G534" s="162" t="s">
        <v>18</v>
      </c>
      <c r="H534" s="162" t="s">
        <v>109</v>
      </c>
      <c r="I534" s="163" t="s">
        <v>687</v>
      </c>
      <c r="J534" s="164"/>
      <c r="K534" s="204">
        <f>K535+K536</f>
        <v>36846600</v>
      </c>
      <c r="L534" s="204">
        <f>L535+L536</f>
        <v>36846600</v>
      </c>
      <c r="M534" s="204">
        <f>M535+M536</f>
        <v>35828754.82</v>
      </c>
      <c r="N534" s="236">
        <f t="shared" si="92"/>
        <v>97.23761437961713</v>
      </c>
    </row>
    <row r="535" spans="1:14" s="134" customFormat="1" ht="108">
      <c r="A535" s="185"/>
      <c r="B535" s="165" t="s">
        <v>121</v>
      </c>
      <c r="C535" s="186" t="s">
        <v>56</v>
      </c>
      <c r="D535" s="164" t="s">
        <v>102</v>
      </c>
      <c r="E535" s="164" t="s">
        <v>109</v>
      </c>
      <c r="F535" s="161" t="s">
        <v>109</v>
      </c>
      <c r="G535" s="162" t="s">
        <v>18</v>
      </c>
      <c r="H535" s="162" t="s">
        <v>109</v>
      </c>
      <c r="I535" s="163" t="s">
        <v>687</v>
      </c>
      <c r="J535" s="164" t="s">
        <v>122</v>
      </c>
      <c r="K535" s="204">
        <v>2890400</v>
      </c>
      <c r="L535" s="204">
        <v>2890400</v>
      </c>
      <c r="M535" s="204">
        <v>2765050.94</v>
      </c>
      <c r="N535" s="236">
        <f t="shared" si="92"/>
        <v>95.6632625242181</v>
      </c>
    </row>
    <row r="536" spans="1:14" s="134" customFormat="1" ht="54">
      <c r="A536" s="185"/>
      <c r="B536" s="165" t="s">
        <v>131</v>
      </c>
      <c r="C536" s="186" t="s">
        <v>56</v>
      </c>
      <c r="D536" s="164" t="s">
        <v>102</v>
      </c>
      <c r="E536" s="164" t="s">
        <v>109</v>
      </c>
      <c r="F536" s="161" t="s">
        <v>109</v>
      </c>
      <c r="G536" s="162" t="s">
        <v>18</v>
      </c>
      <c r="H536" s="162" t="s">
        <v>109</v>
      </c>
      <c r="I536" s="163" t="s">
        <v>687</v>
      </c>
      <c r="J536" s="164" t="s">
        <v>132</v>
      </c>
      <c r="K536" s="204">
        <v>33956200</v>
      </c>
      <c r="L536" s="204">
        <v>33956200</v>
      </c>
      <c r="M536" s="204">
        <v>33063703.88</v>
      </c>
      <c r="N536" s="236">
        <f t="shared" si="92"/>
        <v>97.37162544689923</v>
      </c>
    </row>
    <row r="537" spans="1:14" s="134" customFormat="1" ht="180">
      <c r="A537" s="185"/>
      <c r="B537" s="165" t="s">
        <v>228</v>
      </c>
      <c r="C537" s="186" t="s">
        <v>56</v>
      </c>
      <c r="D537" s="164" t="s">
        <v>102</v>
      </c>
      <c r="E537" s="164" t="s">
        <v>109</v>
      </c>
      <c r="F537" s="161" t="s">
        <v>109</v>
      </c>
      <c r="G537" s="162" t="s">
        <v>18</v>
      </c>
      <c r="H537" s="162" t="s">
        <v>109</v>
      </c>
      <c r="I537" s="163" t="s">
        <v>282</v>
      </c>
      <c r="J537" s="164"/>
      <c r="K537" s="204">
        <f>SUM(K538:K540)</f>
        <v>1699200</v>
      </c>
      <c r="L537" s="204">
        <f>SUM(L538:L540)</f>
        <v>1699200</v>
      </c>
      <c r="M537" s="204">
        <f>SUM(M538:M540)</f>
        <v>1699200</v>
      </c>
      <c r="N537" s="236">
        <f t="shared" si="92"/>
        <v>100</v>
      </c>
    </row>
    <row r="538" spans="1:14" s="134" customFormat="1" ht="108">
      <c r="A538" s="185"/>
      <c r="B538" s="165" t="s">
        <v>121</v>
      </c>
      <c r="C538" s="186" t="s">
        <v>56</v>
      </c>
      <c r="D538" s="164" t="s">
        <v>102</v>
      </c>
      <c r="E538" s="164" t="s">
        <v>109</v>
      </c>
      <c r="F538" s="161" t="s">
        <v>109</v>
      </c>
      <c r="G538" s="162" t="s">
        <v>18</v>
      </c>
      <c r="H538" s="162" t="s">
        <v>109</v>
      </c>
      <c r="I538" s="163" t="s">
        <v>282</v>
      </c>
      <c r="J538" s="164" t="s">
        <v>122</v>
      </c>
      <c r="K538" s="204">
        <v>77600</v>
      </c>
      <c r="L538" s="204">
        <v>77600</v>
      </c>
      <c r="M538" s="204">
        <v>77600</v>
      </c>
      <c r="N538" s="236">
        <f t="shared" si="92"/>
        <v>100</v>
      </c>
    </row>
    <row r="539" spans="1:14" s="134" customFormat="1" ht="36">
      <c r="A539" s="185"/>
      <c r="B539" s="165" t="s">
        <v>141</v>
      </c>
      <c r="C539" s="186" t="s">
        <v>56</v>
      </c>
      <c r="D539" s="164" t="s">
        <v>102</v>
      </c>
      <c r="E539" s="164" t="s">
        <v>109</v>
      </c>
      <c r="F539" s="161" t="s">
        <v>109</v>
      </c>
      <c r="G539" s="162" t="s">
        <v>18</v>
      </c>
      <c r="H539" s="162" t="s">
        <v>109</v>
      </c>
      <c r="I539" s="163" t="s">
        <v>282</v>
      </c>
      <c r="J539" s="164" t="s">
        <v>142</v>
      </c>
      <c r="K539" s="204">
        <v>5000</v>
      </c>
      <c r="L539" s="204">
        <v>5000</v>
      </c>
      <c r="M539" s="204">
        <v>5000</v>
      </c>
      <c r="N539" s="236">
        <f t="shared" si="92"/>
        <v>100</v>
      </c>
    </row>
    <row r="540" spans="1:14" s="134" customFormat="1" ht="54">
      <c r="A540" s="185"/>
      <c r="B540" s="165" t="s">
        <v>131</v>
      </c>
      <c r="C540" s="186" t="s">
        <v>56</v>
      </c>
      <c r="D540" s="164" t="s">
        <v>102</v>
      </c>
      <c r="E540" s="164" t="s">
        <v>109</v>
      </c>
      <c r="F540" s="161" t="s">
        <v>109</v>
      </c>
      <c r="G540" s="162" t="s">
        <v>18</v>
      </c>
      <c r="H540" s="162" t="s">
        <v>109</v>
      </c>
      <c r="I540" s="163" t="s">
        <v>282</v>
      </c>
      <c r="J540" s="164" t="s">
        <v>132</v>
      </c>
      <c r="K540" s="204">
        <v>1616600</v>
      </c>
      <c r="L540" s="204">
        <v>1616600</v>
      </c>
      <c r="M540" s="204">
        <v>1616600</v>
      </c>
      <c r="N540" s="236">
        <f t="shared" si="92"/>
        <v>100</v>
      </c>
    </row>
    <row r="541" spans="1:14" s="134" customFormat="1" ht="108">
      <c r="A541" s="185"/>
      <c r="B541" s="165" t="s">
        <v>229</v>
      </c>
      <c r="C541" s="186" t="s">
        <v>56</v>
      </c>
      <c r="D541" s="164" t="s">
        <v>102</v>
      </c>
      <c r="E541" s="164" t="s">
        <v>109</v>
      </c>
      <c r="F541" s="161" t="s">
        <v>109</v>
      </c>
      <c r="G541" s="162" t="s">
        <v>18</v>
      </c>
      <c r="H541" s="162" t="s">
        <v>109</v>
      </c>
      <c r="I541" s="163" t="s">
        <v>283</v>
      </c>
      <c r="J541" s="164"/>
      <c r="K541" s="204">
        <f>K542+K543+K544</f>
        <v>445147400</v>
      </c>
      <c r="L541" s="204">
        <f>L542+L543+L544</f>
        <v>445147400</v>
      </c>
      <c r="M541" s="204">
        <f>M542+M543+M544</f>
        <v>445147400</v>
      </c>
      <c r="N541" s="236">
        <f t="shared" si="92"/>
        <v>100</v>
      </c>
    </row>
    <row r="542" spans="1:14" s="134" customFormat="1" ht="108">
      <c r="A542" s="185"/>
      <c r="B542" s="165" t="s">
        <v>121</v>
      </c>
      <c r="C542" s="186" t="s">
        <v>56</v>
      </c>
      <c r="D542" s="164" t="s">
        <v>102</v>
      </c>
      <c r="E542" s="164" t="s">
        <v>109</v>
      </c>
      <c r="F542" s="161" t="s">
        <v>109</v>
      </c>
      <c r="G542" s="162" t="s">
        <v>18</v>
      </c>
      <c r="H542" s="162" t="s">
        <v>109</v>
      </c>
      <c r="I542" s="163" t="s">
        <v>283</v>
      </c>
      <c r="J542" s="164" t="s">
        <v>122</v>
      </c>
      <c r="K542" s="204">
        <v>28277600</v>
      </c>
      <c r="L542" s="204">
        <v>28277600</v>
      </c>
      <c r="M542" s="204">
        <v>28277600</v>
      </c>
      <c r="N542" s="236">
        <f t="shared" si="92"/>
        <v>100</v>
      </c>
    </row>
    <row r="543" spans="1:14" s="134" customFormat="1" ht="54">
      <c r="A543" s="185"/>
      <c r="B543" s="165" t="s">
        <v>225</v>
      </c>
      <c r="C543" s="186" t="s">
        <v>56</v>
      </c>
      <c r="D543" s="164" t="s">
        <v>102</v>
      </c>
      <c r="E543" s="164" t="s">
        <v>109</v>
      </c>
      <c r="F543" s="161" t="s">
        <v>109</v>
      </c>
      <c r="G543" s="162" t="s">
        <v>18</v>
      </c>
      <c r="H543" s="162" t="s">
        <v>109</v>
      </c>
      <c r="I543" s="163" t="s">
        <v>283</v>
      </c>
      <c r="J543" s="164" t="s">
        <v>123</v>
      </c>
      <c r="K543" s="204">
        <v>4220100</v>
      </c>
      <c r="L543" s="204">
        <v>4220100</v>
      </c>
      <c r="M543" s="243">
        <v>4220100</v>
      </c>
      <c r="N543" s="236">
        <f t="shared" si="92"/>
        <v>100</v>
      </c>
    </row>
    <row r="544" spans="1:14" s="134" customFormat="1" ht="54">
      <c r="A544" s="185"/>
      <c r="B544" s="165" t="s">
        <v>131</v>
      </c>
      <c r="C544" s="186" t="s">
        <v>56</v>
      </c>
      <c r="D544" s="164" t="s">
        <v>102</v>
      </c>
      <c r="E544" s="164" t="s">
        <v>109</v>
      </c>
      <c r="F544" s="161" t="s">
        <v>109</v>
      </c>
      <c r="G544" s="162" t="s">
        <v>18</v>
      </c>
      <c r="H544" s="162" t="s">
        <v>109</v>
      </c>
      <c r="I544" s="163" t="s">
        <v>283</v>
      </c>
      <c r="J544" s="164" t="s">
        <v>132</v>
      </c>
      <c r="K544" s="204">
        <v>412649700</v>
      </c>
      <c r="L544" s="204">
        <v>412649700</v>
      </c>
      <c r="M544" s="204">
        <v>412649700</v>
      </c>
      <c r="N544" s="236">
        <f t="shared" si="92"/>
        <v>100</v>
      </c>
    </row>
    <row r="545" spans="1:14" s="134" customFormat="1" ht="90">
      <c r="A545" s="185"/>
      <c r="B545" s="165" t="s">
        <v>144</v>
      </c>
      <c r="C545" s="186" t="s">
        <v>56</v>
      </c>
      <c r="D545" s="164" t="s">
        <v>102</v>
      </c>
      <c r="E545" s="164" t="s">
        <v>109</v>
      </c>
      <c r="F545" s="161" t="s">
        <v>109</v>
      </c>
      <c r="G545" s="162" t="s">
        <v>18</v>
      </c>
      <c r="H545" s="162" t="s">
        <v>109</v>
      </c>
      <c r="I545" s="163" t="s">
        <v>284</v>
      </c>
      <c r="J545" s="164"/>
      <c r="K545" s="204">
        <f>SUM(K546:K547)</f>
        <v>2145400</v>
      </c>
      <c r="L545" s="204">
        <f>SUM(L546:L547)</f>
        <v>2145400</v>
      </c>
      <c r="M545" s="204">
        <f>SUM(M546:M547)</f>
        <v>1936340</v>
      </c>
      <c r="N545" s="236">
        <f t="shared" si="92"/>
        <v>90.25543022280227</v>
      </c>
    </row>
    <row r="546" spans="1:14" s="134" customFormat="1" ht="54">
      <c r="A546" s="185"/>
      <c r="B546" s="165" t="s">
        <v>225</v>
      </c>
      <c r="C546" s="186" t="s">
        <v>56</v>
      </c>
      <c r="D546" s="164" t="s">
        <v>102</v>
      </c>
      <c r="E546" s="164" t="s">
        <v>109</v>
      </c>
      <c r="F546" s="161" t="s">
        <v>109</v>
      </c>
      <c r="G546" s="162" t="s">
        <v>18</v>
      </c>
      <c r="H546" s="162" t="s">
        <v>109</v>
      </c>
      <c r="I546" s="163" t="s">
        <v>284</v>
      </c>
      <c r="J546" s="164" t="s">
        <v>123</v>
      </c>
      <c r="K546" s="204">
        <v>106900</v>
      </c>
      <c r="L546" s="204">
        <v>106900</v>
      </c>
      <c r="M546" s="243">
        <v>79420</v>
      </c>
      <c r="N546" s="236">
        <f t="shared" si="92"/>
        <v>74.29373246024322</v>
      </c>
    </row>
    <row r="547" spans="1:14" s="134" customFormat="1" ht="54">
      <c r="A547" s="185"/>
      <c r="B547" s="165" t="s">
        <v>131</v>
      </c>
      <c r="C547" s="186" t="s">
        <v>56</v>
      </c>
      <c r="D547" s="164" t="s">
        <v>102</v>
      </c>
      <c r="E547" s="164" t="s">
        <v>109</v>
      </c>
      <c r="F547" s="161" t="s">
        <v>109</v>
      </c>
      <c r="G547" s="162" t="s">
        <v>18</v>
      </c>
      <c r="H547" s="162" t="s">
        <v>109</v>
      </c>
      <c r="I547" s="163" t="s">
        <v>284</v>
      </c>
      <c r="J547" s="164" t="s">
        <v>132</v>
      </c>
      <c r="K547" s="204">
        <v>2038500</v>
      </c>
      <c r="L547" s="204">
        <v>2038500</v>
      </c>
      <c r="M547" s="204">
        <v>1856920</v>
      </c>
      <c r="N547" s="236">
        <f t="shared" si="92"/>
        <v>91.0924699533971</v>
      </c>
    </row>
    <row r="548" spans="1:14" s="134" customFormat="1" ht="54">
      <c r="A548" s="185"/>
      <c r="B548" s="165" t="s">
        <v>398</v>
      </c>
      <c r="C548" s="186" t="s">
        <v>56</v>
      </c>
      <c r="D548" s="164" t="s">
        <v>102</v>
      </c>
      <c r="E548" s="164" t="s">
        <v>109</v>
      </c>
      <c r="F548" s="161" t="s">
        <v>109</v>
      </c>
      <c r="G548" s="162" t="s">
        <v>18</v>
      </c>
      <c r="H548" s="162" t="s">
        <v>109</v>
      </c>
      <c r="I548" s="163" t="s">
        <v>438</v>
      </c>
      <c r="J548" s="164"/>
      <c r="K548" s="204">
        <f>K549+K550</f>
        <v>3050000</v>
      </c>
      <c r="L548" s="204">
        <f>L549+L550</f>
        <v>3050000</v>
      </c>
      <c r="M548" s="204">
        <f>M549+M550</f>
        <v>3050000</v>
      </c>
      <c r="N548" s="236">
        <f t="shared" si="92"/>
        <v>100</v>
      </c>
    </row>
    <row r="549" spans="1:14" s="134" customFormat="1" ht="54">
      <c r="A549" s="185"/>
      <c r="B549" s="165" t="s">
        <v>225</v>
      </c>
      <c r="C549" s="186" t="s">
        <v>56</v>
      </c>
      <c r="D549" s="164" t="s">
        <v>102</v>
      </c>
      <c r="E549" s="164" t="s">
        <v>109</v>
      </c>
      <c r="F549" s="161" t="s">
        <v>109</v>
      </c>
      <c r="G549" s="162" t="s">
        <v>18</v>
      </c>
      <c r="H549" s="162" t="s">
        <v>109</v>
      </c>
      <c r="I549" s="163" t="s">
        <v>438</v>
      </c>
      <c r="J549" s="164" t="s">
        <v>123</v>
      </c>
      <c r="K549" s="204">
        <v>1100000</v>
      </c>
      <c r="L549" s="204">
        <v>1100000</v>
      </c>
      <c r="M549" s="204">
        <v>1100000</v>
      </c>
      <c r="N549" s="236">
        <f t="shared" si="92"/>
        <v>100</v>
      </c>
    </row>
    <row r="550" spans="1:14" s="134" customFormat="1" ht="54">
      <c r="A550" s="185"/>
      <c r="B550" s="165" t="s">
        <v>131</v>
      </c>
      <c r="C550" s="186" t="s">
        <v>56</v>
      </c>
      <c r="D550" s="164" t="s">
        <v>102</v>
      </c>
      <c r="E550" s="164" t="s">
        <v>109</v>
      </c>
      <c r="F550" s="161" t="s">
        <v>109</v>
      </c>
      <c r="G550" s="162" t="s">
        <v>18</v>
      </c>
      <c r="H550" s="162" t="s">
        <v>109</v>
      </c>
      <c r="I550" s="163" t="s">
        <v>438</v>
      </c>
      <c r="J550" s="164" t="s">
        <v>132</v>
      </c>
      <c r="K550" s="233">
        <v>1950000</v>
      </c>
      <c r="L550" s="233">
        <v>1950000</v>
      </c>
      <c r="M550" s="204">
        <v>1950000</v>
      </c>
      <c r="N550" s="236">
        <f aca="true" t="shared" si="93" ref="N550:N612">M550/L550*100</f>
        <v>100</v>
      </c>
    </row>
    <row r="551" spans="1:14" s="134" customFormat="1" ht="162">
      <c r="A551" s="185"/>
      <c r="B551" s="177" t="s">
        <v>688</v>
      </c>
      <c r="C551" s="186" t="s">
        <v>56</v>
      </c>
      <c r="D551" s="164" t="s">
        <v>102</v>
      </c>
      <c r="E551" s="164" t="s">
        <v>109</v>
      </c>
      <c r="F551" s="161" t="s">
        <v>109</v>
      </c>
      <c r="G551" s="162" t="s">
        <v>18</v>
      </c>
      <c r="H551" s="162" t="s">
        <v>109</v>
      </c>
      <c r="I551" s="163" t="s">
        <v>689</v>
      </c>
      <c r="J551" s="164"/>
      <c r="K551" s="204">
        <f>K552+K553</f>
        <v>1596200</v>
      </c>
      <c r="L551" s="204">
        <f>L552+L553</f>
        <v>1596200</v>
      </c>
      <c r="M551" s="204">
        <f>M552+M553</f>
        <v>895993.3099999999</v>
      </c>
      <c r="N551" s="236">
        <f t="shared" si="93"/>
        <v>56.13289750657812</v>
      </c>
    </row>
    <row r="552" spans="1:14" s="134" customFormat="1" ht="54">
      <c r="A552" s="185"/>
      <c r="B552" s="165" t="s">
        <v>225</v>
      </c>
      <c r="C552" s="186" t="s">
        <v>56</v>
      </c>
      <c r="D552" s="164" t="s">
        <v>102</v>
      </c>
      <c r="E552" s="164" t="s">
        <v>109</v>
      </c>
      <c r="F552" s="161" t="s">
        <v>109</v>
      </c>
      <c r="G552" s="162" t="s">
        <v>18</v>
      </c>
      <c r="H552" s="162" t="s">
        <v>109</v>
      </c>
      <c r="I552" s="163" t="s">
        <v>689</v>
      </c>
      <c r="J552" s="164" t="s">
        <v>123</v>
      </c>
      <c r="K552" s="204">
        <v>76000</v>
      </c>
      <c r="L552" s="204">
        <v>76000</v>
      </c>
      <c r="M552" s="204">
        <v>37199.6</v>
      </c>
      <c r="N552" s="236">
        <f t="shared" si="93"/>
        <v>48.94684210526316</v>
      </c>
    </row>
    <row r="553" spans="1:14" s="134" customFormat="1" ht="54">
      <c r="A553" s="185"/>
      <c r="B553" s="165" t="s">
        <v>131</v>
      </c>
      <c r="C553" s="186" t="s">
        <v>56</v>
      </c>
      <c r="D553" s="164" t="s">
        <v>102</v>
      </c>
      <c r="E553" s="164" t="s">
        <v>109</v>
      </c>
      <c r="F553" s="161" t="s">
        <v>109</v>
      </c>
      <c r="G553" s="162" t="s">
        <v>18</v>
      </c>
      <c r="H553" s="162" t="s">
        <v>109</v>
      </c>
      <c r="I553" s="163" t="s">
        <v>689</v>
      </c>
      <c r="J553" s="164" t="s">
        <v>132</v>
      </c>
      <c r="K553" s="204">
        <v>1520200</v>
      </c>
      <c r="L553" s="204">
        <v>1520200</v>
      </c>
      <c r="M553" s="204">
        <v>858793.71</v>
      </c>
      <c r="N553" s="236">
        <f t="shared" si="93"/>
        <v>56.4921530061834</v>
      </c>
    </row>
    <row r="554" spans="1:14" s="134" customFormat="1" ht="72">
      <c r="A554" s="185"/>
      <c r="B554" s="165" t="s">
        <v>440</v>
      </c>
      <c r="C554" s="186" t="s">
        <v>56</v>
      </c>
      <c r="D554" s="164" t="s">
        <v>102</v>
      </c>
      <c r="E554" s="164" t="s">
        <v>109</v>
      </c>
      <c r="F554" s="161" t="s">
        <v>109</v>
      </c>
      <c r="G554" s="162" t="s">
        <v>18</v>
      </c>
      <c r="H554" s="162" t="s">
        <v>109</v>
      </c>
      <c r="I554" s="163" t="s">
        <v>441</v>
      </c>
      <c r="J554" s="164"/>
      <c r="K554" s="204">
        <f>K555+K556</f>
        <v>57390200</v>
      </c>
      <c r="L554" s="204">
        <f>L555+L556</f>
        <v>57390200</v>
      </c>
      <c r="M554" s="204">
        <f>M555+M556</f>
        <v>48105220.419999994</v>
      </c>
      <c r="N554" s="236">
        <f t="shared" si="93"/>
        <v>83.82131517227678</v>
      </c>
    </row>
    <row r="555" spans="1:14" s="134" customFormat="1" ht="54">
      <c r="A555" s="185"/>
      <c r="B555" s="165" t="s">
        <v>225</v>
      </c>
      <c r="C555" s="186" t="s">
        <v>56</v>
      </c>
      <c r="D555" s="164" t="s">
        <v>102</v>
      </c>
      <c r="E555" s="164" t="s">
        <v>109</v>
      </c>
      <c r="F555" s="161" t="s">
        <v>109</v>
      </c>
      <c r="G555" s="162" t="s">
        <v>18</v>
      </c>
      <c r="H555" s="162" t="s">
        <v>109</v>
      </c>
      <c r="I555" s="163" t="s">
        <v>441</v>
      </c>
      <c r="J555" s="164" t="s">
        <v>123</v>
      </c>
      <c r="K555" s="204">
        <v>1844000</v>
      </c>
      <c r="L555" s="204">
        <v>1844000</v>
      </c>
      <c r="M555" s="204">
        <v>1411283.69</v>
      </c>
      <c r="N555" s="236">
        <f t="shared" si="93"/>
        <v>76.53382266811279</v>
      </c>
    </row>
    <row r="556" spans="1:14" s="134" customFormat="1" ht="54">
      <c r="A556" s="185"/>
      <c r="B556" s="165" t="s">
        <v>131</v>
      </c>
      <c r="C556" s="186" t="s">
        <v>56</v>
      </c>
      <c r="D556" s="164" t="s">
        <v>102</v>
      </c>
      <c r="E556" s="164" t="s">
        <v>109</v>
      </c>
      <c r="F556" s="161" t="s">
        <v>109</v>
      </c>
      <c r="G556" s="162" t="s">
        <v>18</v>
      </c>
      <c r="H556" s="162" t="s">
        <v>109</v>
      </c>
      <c r="I556" s="163" t="s">
        <v>441</v>
      </c>
      <c r="J556" s="164" t="s">
        <v>132</v>
      </c>
      <c r="K556" s="204">
        <v>55546200</v>
      </c>
      <c r="L556" s="204">
        <v>55546200</v>
      </c>
      <c r="M556" s="204">
        <v>46693936.73</v>
      </c>
      <c r="N556" s="236">
        <f t="shared" si="93"/>
        <v>84.06324236401409</v>
      </c>
    </row>
    <row r="557" spans="1:14" s="134" customFormat="1" ht="90">
      <c r="A557" s="185"/>
      <c r="B557" s="165" t="s">
        <v>690</v>
      </c>
      <c r="C557" s="186" t="s">
        <v>56</v>
      </c>
      <c r="D557" s="164" t="s">
        <v>102</v>
      </c>
      <c r="E557" s="164" t="s">
        <v>109</v>
      </c>
      <c r="F557" s="161" t="s">
        <v>109</v>
      </c>
      <c r="G557" s="162" t="s">
        <v>18</v>
      </c>
      <c r="H557" s="162" t="s">
        <v>109</v>
      </c>
      <c r="I557" s="163" t="s">
        <v>691</v>
      </c>
      <c r="J557" s="164"/>
      <c r="K557" s="204">
        <f>SUM(K558:K560)</f>
        <v>12776500</v>
      </c>
      <c r="L557" s="204">
        <f>SUM(L558:L560)</f>
        <v>12776500</v>
      </c>
      <c r="M557" s="204">
        <f>SUM(M558:M560)</f>
        <v>11670165.66</v>
      </c>
      <c r="N557" s="236">
        <f t="shared" si="93"/>
        <v>91.34086533870779</v>
      </c>
    </row>
    <row r="558" spans="1:14" s="134" customFormat="1" ht="54">
      <c r="A558" s="185"/>
      <c r="B558" s="165" t="s">
        <v>225</v>
      </c>
      <c r="C558" s="186" t="s">
        <v>56</v>
      </c>
      <c r="D558" s="164" t="s">
        <v>102</v>
      </c>
      <c r="E558" s="164" t="s">
        <v>109</v>
      </c>
      <c r="F558" s="161" t="s">
        <v>109</v>
      </c>
      <c r="G558" s="162" t="s">
        <v>18</v>
      </c>
      <c r="H558" s="162" t="s">
        <v>109</v>
      </c>
      <c r="I558" s="163" t="s">
        <v>691</v>
      </c>
      <c r="J558" s="164" t="s">
        <v>123</v>
      </c>
      <c r="K558" s="204">
        <v>81900</v>
      </c>
      <c r="L558" s="204">
        <v>81900</v>
      </c>
      <c r="M558" s="204">
        <v>74855.86</v>
      </c>
      <c r="N558" s="236">
        <f t="shared" si="93"/>
        <v>91.39909645909647</v>
      </c>
    </row>
    <row r="559" spans="1:14" s="134" customFormat="1" ht="36">
      <c r="A559" s="185"/>
      <c r="B559" s="165" t="s">
        <v>141</v>
      </c>
      <c r="C559" s="186" t="s">
        <v>56</v>
      </c>
      <c r="D559" s="164" t="s">
        <v>102</v>
      </c>
      <c r="E559" s="164" t="s">
        <v>109</v>
      </c>
      <c r="F559" s="161" t="s">
        <v>109</v>
      </c>
      <c r="G559" s="162" t="s">
        <v>18</v>
      </c>
      <c r="H559" s="162" t="s">
        <v>109</v>
      </c>
      <c r="I559" s="163" t="s">
        <v>691</v>
      </c>
      <c r="J559" s="164" t="s">
        <v>142</v>
      </c>
      <c r="K559" s="233">
        <v>87900</v>
      </c>
      <c r="L559" s="233">
        <v>87900</v>
      </c>
      <c r="M559" s="204">
        <v>87625.58</v>
      </c>
      <c r="N559" s="236">
        <f t="shared" si="93"/>
        <v>99.68780432309443</v>
      </c>
    </row>
    <row r="560" spans="1:14" s="134" customFormat="1" ht="54">
      <c r="A560" s="185"/>
      <c r="B560" s="165" t="s">
        <v>131</v>
      </c>
      <c r="C560" s="186" t="s">
        <v>56</v>
      </c>
      <c r="D560" s="164" t="s">
        <v>102</v>
      </c>
      <c r="E560" s="164" t="s">
        <v>109</v>
      </c>
      <c r="F560" s="161" t="s">
        <v>109</v>
      </c>
      <c r="G560" s="162" t="s">
        <v>18</v>
      </c>
      <c r="H560" s="162" t="s">
        <v>109</v>
      </c>
      <c r="I560" s="163" t="s">
        <v>691</v>
      </c>
      <c r="J560" s="164" t="s">
        <v>132</v>
      </c>
      <c r="K560" s="204">
        <v>12606700</v>
      </c>
      <c r="L560" s="204">
        <v>12606700</v>
      </c>
      <c r="M560" s="204">
        <v>11507684.22</v>
      </c>
      <c r="N560" s="236">
        <f t="shared" si="93"/>
        <v>91.28228814836555</v>
      </c>
    </row>
    <row r="561" spans="1:14" s="134" customFormat="1" ht="36">
      <c r="A561" s="185"/>
      <c r="B561" s="165" t="s">
        <v>692</v>
      </c>
      <c r="C561" s="186" t="s">
        <v>56</v>
      </c>
      <c r="D561" s="164" t="s">
        <v>102</v>
      </c>
      <c r="E561" s="164" t="s">
        <v>109</v>
      </c>
      <c r="F561" s="161" t="s">
        <v>109</v>
      </c>
      <c r="G561" s="162" t="s">
        <v>18</v>
      </c>
      <c r="H561" s="162" t="s">
        <v>693</v>
      </c>
      <c r="I561" s="163" t="s">
        <v>276</v>
      </c>
      <c r="J561" s="164"/>
      <c r="K561" s="204">
        <f>K562</f>
        <v>1841200</v>
      </c>
      <c r="L561" s="204">
        <f>L562</f>
        <v>1841200</v>
      </c>
      <c r="M561" s="204">
        <f>M562</f>
        <v>1841200</v>
      </c>
      <c r="N561" s="236">
        <f t="shared" si="93"/>
        <v>100</v>
      </c>
    </row>
    <row r="562" spans="1:14" s="134" customFormat="1" ht="126">
      <c r="A562" s="185"/>
      <c r="B562" s="165" t="s">
        <v>694</v>
      </c>
      <c r="C562" s="186" t="s">
        <v>56</v>
      </c>
      <c r="D562" s="164" t="s">
        <v>102</v>
      </c>
      <c r="E562" s="164" t="s">
        <v>109</v>
      </c>
      <c r="F562" s="161" t="s">
        <v>109</v>
      </c>
      <c r="G562" s="162" t="s">
        <v>18</v>
      </c>
      <c r="H562" s="162" t="s">
        <v>693</v>
      </c>
      <c r="I562" s="163" t="s">
        <v>695</v>
      </c>
      <c r="J562" s="164"/>
      <c r="K562" s="204">
        <f>SUM(K563:K564)</f>
        <v>1841200</v>
      </c>
      <c r="L562" s="204">
        <f>SUM(L563:L564)</f>
        <v>1841200</v>
      </c>
      <c r="M562" s="204">
        <f>SUM(M563:M564)</f>
        <v>1841200</v>
      </c>
      <c r="N562" s="236">
        <f t="shared" si="93"/>
        <v>100</v>
      </c>
    </row>
    <row r="563" spans="1:14" s="134" customFormat="1" ht="108">
      <c r="A563" s="185"/>
      <c r="B563" s="172" t="s">
        <v>121</v>
      </c>
      <c r="C563" s="186" t="s">
        <v>56</v>
      </c>
      <c r="D563" s="164" t="s">
        <v>102</v>
      </c>
      <c r="E563" s="164" t="s">
        <v>109</v>
      </c>
      <c r="F563" s="161" t="s">
        <v>109</v>
      </c>
      <c r="G563" s="162" t="s">
        <v>18</v>
      </c>
      <c r="H563" s="162" t="s">
        <v>693</v>
      </c>
      <c r="I563" s="163" t="s">
        <v>695</v>
      </c>
      <c r="J563" s="164" t="s">
        <v>122</v>
      </c>
      <c r="K563" s="204">
        <v>134725.74</v>
      </c>
      <c r="L563" s="204">
        <v>134725.74</v>
      </c>
      <c r="M563" s="204">
        <v>134725.74</v>
      </c>
      <c r="N563" s="236">
        <f t="shared" si="93"/>
        <v>100</v>
      </c>
    </row>
    <row r="564" spans="1:14" s="134" customFormat="1" ht="54">
      <c r="A564" s="185"/>
      <c r="B564" s="172" t="s">
        <v>131</v>
      </c>
      <c r="C564" s="186" t="s">
        <v>56</v>
      </c>
      <c r="D564" s="164" t="s">
        <v>102</v>
      </c>
      <c r="E564" s="164" t="s">
        <v>109</v>
      </c>
      <c r="F564" s="161" t="s">
        <v>109</v>
      </c>
      <c r="G564" s="162" t="s">
        <v>18</v>
      </c>
      <c r="H564" s="162" t="s">
        <v>693</v>
      </c>
      <c r="I564" s="163" t="s">
        <v>695</v>
      </c>
      <c r="J564" s="164" t="s">
        <v>132</v>
      </c>
      <c r="K564" s="204">
        <v>1706474.26</v>
      </c>
      <c r="L564" s="204">
        <v>1706474.26</v>
      </c>
      <c r="M564" s="204">
        <v>1706474.26</v>
      </c>
      <c r="N564" s="236">
        <f t="shared" si="93"/>
        <v>100</v>
      </c>
    </row>
    <row r="565" spans="1:14" s="134" customFormat="1" ht="54">
      <c r="A565" s="185"/>
      <c r="B565" s="165" t="s">
        <v>188</v>
      </c>
      <c r="C565" s="186" t="s">
        <v>56</v>
      </c>
      <c r="D565" s="164" t="s">
        <v>102</v>
      </c>
      <c r="E565" s="164" t="s">
        <v>109</v>
      </c>
      <c r="F565" s="161" t="s">
        <v>109</v>
      </c>
      <c r="G565" s="162" t="s">
        <v>128</v>
      </c>
      <c r="H565" s="162" t="s">
        <v>275</v>
      </c>
      <c r="I565" s="163" t="s">
        <v>276</v>
      </c>
      <c r="J565" s="164"/>
      <c r="K565" s="204">
        <f aca="true" t="shared" si="94" ref="K565:M566">K566</f>
        <v>3074800</v>
      </c>
      <c r="L565" s="204">
        <f t="shared" si="94"/>
        <v>3074800</v>
      </c>
      <c r="M565" s="204">
        <f t="shared" si="94"/>
        <v>3074800</v>
      </c>
      <c r="N565" s="236">
        <f t="shared" si="93"/>
        <v>100</v>
      </c>
    </row>
    <row r="566" spans="1:14" s="134" customFormat="1" ht="36">
      <c r="A566" s="185"/>
      <c r="B566" s="165" t="s">
        <v>234</v>
      </c>
      <c r="C566" s="186" t="s">
        <v>56</v>
      </c>
      <c r="D566" s="164" t="s">
        <v>102</v>
      </c>
      <c r="E566" s="164" t="s">
        <v>109</v>
      </c>
      <c r="F566" s="161" t="s">
        <v>109</v>
      </c>
      <c r="G566" s="162" t="s">
        <v>128</v>
      </c>
      <c r="H566" s="162" t="s">
        <v>108</v>
      </c>
      <c r="I566" s="163" t="s">
        <v>276</v>
      </c>
      <c r="J566" s="164"/>
      <c r="K566" s="204">
        <f t="shared" si="94"/>
        <v>3074800</v>
      </c>
      <c r="L566" s="204">
        <f t="shared" si="94"/>
        <v>3074800</v>
      </c>
      <c r="M566" s="204">
        <f t="shared" si="94"/>
        <v>3074800</v>
      </c>
      <c r="N566" s="236">
        <f t="shared" si="93"/>
        <v>100</v>
      </c>
    </row>
    <row r="567" spans="1:14" s="134" customFormat="1" ht="252">
      <c r="A567" s="185"/>
      <c r="B567" s="165" t="s">
        <v>399</v>
      </c>
      <c r="C567" s="186" t="s">
        <v>56</v>
      </c>
      <c r="D567" s="164" t="s">
        <v>102</v>
      </c>
      <c r="E567" s="164" t="s">
        <v>109</v>
      </c>
      <c r="F567" s="161" t="s">
        <v>109</v>
      </c>
      <c r="G567" s="162" t="s">
        <v>128</v>
      </c>
      <c r="H567" s="162" t="s">
        <v>108</v>
      </c>
      <c r="I567" s="163" t="s">
        <v>287</v>
      </c>
      <c r="J567" s="164"/>
      <c r="K567" s="204">
        <f>K568+K569</f>
        <v>3074800</v>
      </c>
      <c r="L567" s="204">
        <f>L568+L569</f>
        <v>3074800</v>
      </c>
      <c r="M567" s="204">
        <f>M568+M569</f>
        <v>3074800</v>
      </c>
      <c r="N567" s="236">
        <f t="shared" si="93"/>
        <v>100</v>
      </c>
    </row>
    <row r="568" spans="1:14" s="134" customFormat="1" ht="108">
      <c r="A568" s="185"/>
      <c r="B568" s="165" t="s">
        <v>121</v>
      </c>
      <c r="C568" s="186" t="s">
        <v>56</v>
      </c>
      <c r="D568" s="164" t="s">
        <v>102</v>
      </c>
      <c r="E568" s="164" t="s">
        <v>109</v>
      </c>
      <c r="F568" s="161" t="s">
        <v>109</v>
      </c>
      <c r="G568" s="162" t="s">
        <v>128</v>
      </c>
      <c r="H568" s="162" t="s">
        <v>108</v>
      </c>
      <c r="I568" s="163" t="s">
        <v>287</v>
      </c>
      <c r="J568" s="164" t="s">
        <v>122</v>
      </c>
      <c r="K568" s="204">
        <v>8124.48</v>
      </c>
      <c r="L568" s="204">
        <v>8124.48</v>
      </c>
      <c r="M568" s="204">
        <v>8124.48</v>
      </c>
      <c r="N568" s="236">
        <f t="shared" si="93"/>
        <v>100</v>
      </c>
    </row>
    <row r="569" spans="1:14" s="134" customFormat="1" ht="54">
      <c r="A569" s="185"/>
      <c r="B569" s="165" t="s">
        <v>131</v>
      </c>
      <c r="C569" s="186" t="s">
        <v>56</v>
      </c>
      <c r="D569" s="164" t="s">
        <v>102</v>
      </c>
      <c r="E569" s="164" t="s">
        <v>109</v>
      </c>
      <c r="F569" s="161" t="s">
        <v>109</v>
      </c>
      <c r="G569" s="162" t="s">
        <v>128</v>
      </c>
      <c r="H569" s="162" t="s">
        <v>108</v>
      </c>
      <c r="I569" s="163" t="s">
        <v>287</v>
      </c>
      <c r="J569" s="164" t="s">
        <v>132</v>
      </c>
      <c r="K569" s="204">
        <v>3066675.52</v>
      </c>
      <c r="L569" s="204">
        <v>3066675.52</v>
      </c>
      <c r="M569" s="204">
        <v>3066675.52</v>
      </c>
      <c r="N569" s="236">
        <f t="shared" si="93"/>
        <v>100</v>
      </c>
    </row>
    <row r="570" spans="1:14" s="134" customFormat="1" ht="54">
      <c r="A570" s="185"/>
      <c r="B570" s="171" t="s">
        <v>162</v>
      </c>
      <c r="C570" s="186" t="s">
        <v>56</v>
      </c>
      <c r="D570" s="164" t="s">
        <v>102</v>
      </c>
      <c r="E570" s="164" t="s">
        <v>109</v>
      </c>
      <c r="F570" s="161" t="s">
        <v>104</v>
      </c>
      <c r="G570" s="162" t="s">
        <v>119</v>
      </c>
      <c r="H570" s="162" t="s">
        <v>275</v>
      </c>
      <c r="I570" s="163" t="s">
        <v>276</v>
      </c>
      <c r="J570" s="164"/>
      <c r="K570" s="204">
        <f aca="true" t="shared" si="95" ref="K570:M571">K571</f>
        <v>8766800</v>
      </c>
      <c r="L570" s="204">
        <f t="shared" si="95"/>
        <v>8766800</v>
      </c>
      <c r="M570" s="204">
        <f t="shared" si="95"/>
        <v>8434490.88</v>
      </c>
      <c r="N570" s="236">
        <f t="shared" si="93"/>
        <v>96.20945932381258</v>
      </c>
    </row>
    <row r="571" spans="1:14" s="134" customFormat="1" ht="36">
      <c r="A571" s="277"/>
      <c r="B571" s="278" t="s">
        <v>185</v>
      </c>
      <c r="C571" s="312" t="s">
        <v>56</v>
      </c>
      <c r="D571" s="313" t="s">
        <v>102</v>
      </c>
      <c r="E571" s="313" t="s">
        <v>109</v>
      </c>
      <c r="F571" s="314" t="s">
        <v>104</v>
      </c>
      <c r="G571" s="315" t="s">
        <v>24</v>
      </c>
      <c r="H571" s="315" t="s">
        <v>275</v>
      </c>
      <c r="I571" s="316" t="s">
        <v>276</v>
      </c>
      <c r="J571" s="313"/>
      <c r="K571" s="204">
        <f t="shared" si="95"/>
        <v>8766800</v>
      </c>
      <c r="L571" s="204">
        <f t="shared" si="95"/>
        <v>8766800</v>
      </c>
      <c r="M571" s="204">
        <f t="shared" si="95"/>
        <v>8434490.88</v>
      </c>
      <c r="N571" s="236">
        <f t="shared" si="93"/>
        <v>96.20945932381258</v>
      </c>
    </row>
    <row r="572" spans="1:14" s="134" customFormat="1" ht="36">
      <c r="A572" s="178"/>
      <c r="B572" s="530" t="s">
        <v>246</v>
      </c>
      <c r="C572" s="237" t="s">
        <v>56</v>
      </c>
      <c r="D572" s="202" t="s">
        <v>102</v>
      </c>
      <c r="E572" s="202" t="s">
        <v>109</v>
      </c>
      <c r="F572" s="200" t="s">
        <v>104</v>
      </c>
      <c r="G572" s="187" t="s">
        <v>24</v>
      </c>
      <c r="H572" s="187" t="s">
        <v>108</v>
      </c>
      <c r="I572" s="201" t="s">
        <v>276</v>
      </c>
      <c r="J572" s="202"/>
      <c r="K572" s="233">
        <f>K573+K576</f>
        <v>8766800</v>
      </c>
      <c r="L572" s="233">
        <f>L573+L576</f>
        <v>8766800</v>
      </c>
      <c r="M572" s="233">
        <f>M573+M576</f>
        <v>8434490.88</v>
      </c>
      <c r="N572" s="236">
        <f t="shared" si="93"/>
        <v>96.20945932381258</v>
      </c>
    </row>
    <row r="573" spans="1:14" s="134" customFormat="1" ht="18">
      <c r="A573" s="178"/>
      <c r="B573" s="198" t="s">
        <v>517</v>
      </c>
      <c r="C573" s="237" t="s">
        <v>56</v>
      </c>
      <c r="D573" s="202" t="s">
        <v>102</v>
      </c>
      <c r="E573" s="202" t="s">
        <v>109</v>
      </c>
      <c r="F573" s="200" t="s">
        <v>104</v>
      </c>
      <c r="G573" s="187" t="s">
        <v>24</v>
      </c>
      <c r="H573" s="187" t="s">
        <v>108</v>
      </c>
      <c r="I573" s="201" t="s">
        <v>277</v>
      </c>
      <c r="J573" s="202"/>
      <c r="K573" s="233">
        <f>K574+K575</f>
        <v>1512600</v>
      </c>
      <c r="L573" s="233">
        <f>L574+L575</f>
        <v>1512600</v>
      </c>
      <c r="M573" s="233">
        <f>M574+M575</f>
        <v>1512562.0599999998</v>
      </c>
      <c r="N573" s="236">
        <f t="shared" si="93"/>
        <v>99.99749173608356</v>
      </c>
    </row>
    <row r="574" spans="1:14" s="134" customFormat="1" ht="54">
      <c r="A574" s="178"/>
      <c r="B574" s="165" t="s">
        <v>225</v>
      </c>
      <c r="C574" s="186" t="s">
        <v>56</v>
      </c>
      <c r="D574" s="202" t="s">
        <v>102</v>
      </c>
      <c r="E574" s="202" t="s">
        <v>109</v>
      </c>
      <c r="F574" s="200" t="s">
        <v>104</v>
      </c>
      <c r="G574" s="187" t="s">
        <v>24</v>
      </c>
      <c r="H574" s="187" t="s">
        <v>108</v>
      </c>
      <c r="I574" s="201" t="s">
        <v>277</v>
      </c>
      <c r="J574" s="202" t="s">
        <v>123</v>
      </c>
      <c r="K574" s="233">
        <v>77600</v>
      </c>
      <c r="L574" s="204">
        <v>77600</v>
      </c>
      <c r="M574" s="204">
        <v>77583.16</v>
      </c>
      <c r="N574" s="236">
        <f t="shared" si="93"/>
        <v>99.97829896907217</v>
      </c>
    </row>
    <row r="575" spans="1:14" s="134" customFormat="1" ht="54">
      <c r="A575" s="178"/>
      <c r="B575" s="188" t="s">
        <v>131</v>
      </c>
      <c r="C575" s="186" t="s">
        <v>56</v>
      </c>
      <c r="D575" s="164" t="s">
        <v>102</v>
      </c>
      <c r="E575" s="164" t="s">
        <v>109</v>
      </c>
      <c r="F575" s="200" t="s">
        <v>104</v>
      </c>
      <c r="G575" s="187" t="s">
        <v>24</v>
      </c>
      <c r="H575" s="187" t="s">
        <v>108</v>
      </c>
      <c r="I575" s="201" t="s">
        <v>277</v>
      </c>
      <c r="J575" s="202" t="s">
        <v>132</v>
      </c>
      <c r="K575" s="233">
        <v>1435000</v>
      </c>
      <c r="L575" s="204">
        <v>1435000</v>
      </c>
      <c r="M575" s="204">
        <v>1434978.9</v>
      </c>
      <c r="N575" s="236">
        <f t="shared" si="93"/>
        <v>99.99852961672472</v>
      </c>
    </row>
    <row r="576" spans="1:14" s="134" customFormat="1" ht="18">
      <c r="A576" s="178"/>
      <c r="B576" s="165" t="s">
        <v>682</v>
      </c>
      <c r="C576" s="186" t="s">
        <v>56</v>
      </c>
      <c r="D576" s="202" t="s">
        <v>102</v>
      </c>
      <c r="E576" s="202" t="s">
        <v>109</v>
      </c>
      <c r="F576" s="200" t="s">
        <v>104</v>
      </c>
      <c r="G576" s="187" t="s">
        <v>24</v>
      </c>
      <c r="H576" s="187" t="s">
        <v>108</v>
      </c>
      <c r="I576" s="201" t="s">
        <v>683</v>
      </c>
      <c r="J576" s="202"/>
      <c r="K576" s="233">
        <f>K577+K578</f>
        <v>7254200</v>
      </c>
      <c r="L576" s="204">
        <f>L577+L578</f>
        <v>7254200</v>
      </c>
      <c r="M576" s="204">
        <f>M577+M578</f>
        <v>6921928.82</v>
      </c>
      <c r="N576" s="236">
        <f t="shared" si="93"/>
        <v>95.41960271291114</v>
      </c>
    </row>
    <row r="577" spans="1:14" s="134" customFormat="1" ht="54">
      <c r="A577" s="178"/>
      <c r="B577" s="165" t="s">
        <v>225</v>
      </c>
      <c r="C577" s="186" t="s">
        <v>56</v>
      </c>
      <c r="D577" s="202" t="s">
        <v>102</v>
      </c>
      <c r="E577" s="202" t="s">
        <v>109</v>
      </c>
      <c r="F577" s="200" t="s">
        <v>104</v>
      </c>
      <c r="G577" s="187" t="s">
        <v>24</v>
      </c>
      <c r="H577" s="187" t="s">
        <v>108</v>
      </c>
      <c r="I577" s="201" t="s">
        <v>683</v>
      </c>
      <c r="J577" s="202" t="s">
        <v>123</v>
      </c>
      <c r="K577" s="233">
        <v>905200</v>
      </c>
      <c r="L577" s="204">
        <v>905200</v>
      </c>
      <c r="M577" s="204">
        <v>905200</v>
      </c>
      <c r="N577" s="236">
        <f t="shared" si="93"/>
        <v>100</v>
      </c>
    </row>
    <row r="578" spans="1:14" s="134" customFormat="1" ht="54">
      <c r="A578" s="178"/>
      <c r="B578" s="165" t="s">
        <v>131</v>
      </c>
      <c r="C578" s="186" t="s">
        <v>56</v>
      </c>
      <c r="D578" s="202" t="s">
        <v>102</v>
      </c>
      <c r="E578" s="202" t="s">
        <v>109</v>
      </c>
      <c r="F578" s="200" t="s">
        <v>104</v>
      </c>
      <c r="G578" s="187" t="s">
        <v>24</v>
      </c>
      <c r="H578" s="187" t="s">
        <v>108</v>
      </c>
      <c r="I578" s="201" t="s">
        <v>683</v>
      </c>
      <c r="J578" s="202" t="s">
        <v>132</v>
      </c>
      <c r="K578" s="233">
        <v>6349000</v>
      </c>
      <c r="L578" s="204">
        <v>6349000</v>
      </c>
      <c r="M578" s="204">
        <v>6016728.82</v>
      </c>
      <c r="N578" s="236">
        <f t="shared" si="93"/>
        <v>94.76655882816192</v>
      </c>
    </row>
    <row r="579" spans="1:14" s="134" customFormat="1" ht="18">
      <c r="A579" s="178"/>
      <c r="B579" s="165" t="s">
        <v>344</v>
      </c>
      <c r="C579" s="186" t="s">
        <v>56</v>
      </c>
      <c r="D579" s="202" t="s">
        <v>102</v>
      </c>
      <c r="E579" s="202" t="s">
        <v>110</v>
      </c>
      <c r="F579" s="200"/>
      <c r="G579" s="187"/>
      <c r="H579" s="187"/>
      <c r="I579" s="201"/>
      <c r="J579" s="202"/>
      <c r="K579" s="204">
        <f aca="true" t="shared" si="96" ref="K579:M581">K580</f>
        <v>72742785</v>
      </c>
      <c r="L579" s="204">
        <f t="shared" si="96"/>
        <v>72742785</v>
      </c>
      <c r="M579" s="204">
        <f t="shared" si="96"/>
        <v>72711084.56</v>
      </c>
      <c r="N579" s="236">
        <f t="shared" si="93"/>
        <v>99.95642119008778</v>
      </c>
    </row>
    <row r="580" spans="1:14" s="134" customFormat="1" ht="54">
      <c r="A580" s="178"/>
      <c r="B580" s="165" t="s">
        <v>179</v>
      </c>
      <c r="C580" s="186" t="s">
        <v>56</v>
      </c>
      <c r="D580" s="202" t="s">
        <v>102</v>
      </c>
      <c r="E580" s="202" t="s">
        <v>110</v>
      </c>
      <c r="F580" s="200" t="s">
        <v>109</v>
      </c>
      <c r="G580" s="187" t="s">
        <v>119</v>
      </c>
      <c r="H580" s="187" t="s">
        <v>275</v>
      </c>
      <c r="I580" s="201" t="s">
        <v>276</v>
      </c>
      <c r="J580" s="202"/>
      <c r="K580" s="204">
        <f t="shared" si="96"/>
        <v>72742785</v>
      </c>
      <c r="L580" s="204">
        <f t="shared" si="96"/>
        <v>72742785</v>
      </c>
      <c r="M580" s="204">
        <f t="shared" si="96"/>
        <v>72711084.56</v>
      </c>
      <c r="N580" s="236">
        <f t="shared" si="93"/>
        <v>99.95642119008778</v>
      </c>
    </row>
    <row r="581" spans="1:14" s="134" customFormat="1" ht="18">
      <c r="A581" s="178"/>
      <c r="B581" s="165" t="s">
        <v>145</v>
      </c>
      <c r="C581" s="186" t="s">
        <v>56</v>
      </c>
      <c r="D581" s="202" t="s">
        <v>102</v>
      </c>
      <c r="E581" s="202" t="s">
        <v>110</v>
      </c>
      <c r="F581" s="200" t="s">
        <v>109</v>
      </c>
      <c r="G581" s="187" t="s">
        <v>24</v>
      </c>
      <c r="H581" s="187" t="s">
        <v>275</v>
      </c>
      <c r="I581" s="201" t="s">
        <v>276</v>
      </c>
      <c r="J581" s="202"/>
      <c r="K581" s="204">
        <f t="shared" si="96"/>
        <v>72742785</v>
      </c>
      <c r="L581" s="204">
        <f t="shared" si="96"/>
        <v>72742785</v>
      </c>
      <c r="M581" s="204">
        <f t="shared" si="96"/>
        <v>72711084.56</v>
      </c>
      <c r="N581" s="236">
        <f t="shared" si="93"/>
        <v>99.95642119008778</v>
      </c>
    </row>
    <row r="582" spans="1:14" s="134" customFormat="1" ht="36">
      <c r="A582" s="178"/>
      <c r="B582" s="165" t="s">
        <v>231</v>
      </c>
      <c r="C582" s="186" t="s">
        <v>56</v>
      </c>
      <c r="D582" s="202" t="s">
        <v>102</v>
      </c>
      <c r="E582" s="202" t="s">
        <v>110</v>
      </c>
      <c r="F582" s="200" t="s">
        <v>109</v>
      </c>
      <c r="G582" s="187" t="s">
        <v>24</v>
      </c>
      <c r="H582" s="187" t="s">
        <v>108</v>
      </c>
      <c r="I582" s="201" t="s">
        <v>276</v>
      </c>
      <c r="J582" s="202"/>
      <c r="K582" s="204">
        <f>K583+K599+K592+K601+K595+K597+K603+K589</f>
        <v>72742785</v>
      </c>
      <c r="L582" s="204">
        <f>L583+L599+L592+L601+L595+L597+L603+L589</f>
        <v>72742785</v>
      </c>
      <c r="M582" s="204">
        <f>M583+M599+M592+M601+M595+M597+M603+M589</f>
        <v>72711084.56</v>
      </c>
      <c r="N582" s="236">
        <f t="shared" si="93"/>
        <v>99.95642119008778</v>
      </c>
    </row>
    <row r="583" spans="1:14" s="134" customFormat="1" ht="36">
      <c r="A583" s="185"/>
      <c r="B583" s="188" t="s">
        <v>523</v>
      </c>
      <c r="C583" s="186" t="s">
        <v>56</v>
      </c>
      <c r="D583" s="164" t="s">
        <v>102</v>
      </c>
      <c r="E583" s="164" t="s">
        <v>110</v>
      </c>
      <c r="F583" s="161" t="s">
        <v>109</v>
      </c>
      <c r="G583" s="162" t="s">
        <v>24</v>
      </c>
      <c r="H583" s="162" t="s">
        <v>108</v>
      </c>
      <c r="I583" s="163" t="s">
        <v>278</v>
      </c>
      <c r="J583" s="164"/>
      <c r="K583" s="204">
        <f>K587+K584+K585+K588+K586</f>
        <v>50557385</v>
      </c>
      <c r="L583" s="204">
        <f>L587+L584+L585+L588+L586</f>
        <v>50557385</v>
      </c>
      <c r="M583" s="204">
        <f>M587+M584+M585+M588+M586</f>
        <v>50526078.56</v>
      </c>
      <c r="N583" s="236">
        <f t="shared" si="93"/>
        <v>99.93807741440742</v>
      </c>
    </row>
    <row r="584" spans="1:14" s="134" customFormat="1" ht="108">
      <c r="A584" s="185"/>
      <c r="B584" s="188" t="s">
        <v>121</v>
      </c>
      <c r="C584" s="186" t="s">
        <v>56</v>
      </c>
      <c r="D584" s="164" t="s">
        <v>102</v>
      </c>
      <c r="E584" s="164" t="s">
        <v>110</v>
      </c>
      <c r="F584" s="161" t="s">
        <v>109</v>
      </c>
      <c r="G584" s="162" t="s">
        <v>24</v>
      </c>
      <c r="H584" s="162" t="s">
        <v>108</v>
      </c>
      <c r="I584" s="163" t="s">
        <v>278</v>
      </c>
      <c r="J584" s="164" t="s">
        <v>122</v>
      </c>
      <c r="K584" s="204">
        <v>21619663.89</v>
      </c>
      <c r="L584" s="204">
        <v>21619663.89</v>
      </c>
      <c r="M584" s="204">
        <v>21605200.89</v>
      </c>
      <c r="N584" s="236">
        <f t="shared" si="93"/>
        <v>99.93310256776614</v>
      </c>
    </row>
    <row r="585" spans="1:14" s="134" customFormat="1" ht="54">
      <c r="A585" s="185"/>
      <c r="B585" s="188" t="s">
        <v>225</v>
      </c>
      <c r="C585" s="186" t="s">
        <v>56</v>
      </c>
      <c r="D585" s="164" t="s">
        <v>102</v>
      </c>
      <c r="E585" s="164" t="s">
        <v>110</v>
      </c>
      <c r="F585" s="161" t="s">
        <v>109</v>
      </c>
      <c r="G585" s="162" t="s">
        <v>24</v>
      </c>
      <c r="H585" s="162" t="s">
        <v>108</v>
      </c>
      <c r="I585" s="163" t="s">
        <v>278</v>
      </c>
      <c r="J585" s="164" t="s">
        <v>123</v>
      </c>
      <c r="K585" s="204">
        <v>2758885</v>
      </c>
      <c r="L585" s="204">
        <v>2758885</v>
      </c>
      <c r="M585" s="204">
        <v>2742229.84</v>
      </c>
      <c r="N585" s="236">
        <f t="shared" si="93"/>
        <v>99.39630829121184</v>
      </c>
    </row>
    <row r="586" spans="1:14" s="134" customFormat="1" ht="36">
      <c r="A586" s="185"/>
      <c r="B586" s="188" t="s">
        <v>141</v>
      </c>
      <c r="C586" s="186" t="s">
        <v>56</v>
      </c>
      <c r="D586" s="164" t="s">
        <v>102</v>
      </c>
      <c r="E586" s="164" t="s">
        <v>110</v>
      </c>
      <c r="F586" s="161" t="s">
        <v>109</v>
      </c>
      <c r="G586" s="162" t="s">
        <v>24</v>
      </c>
      <c r="H586" s="162" t="s">
        <v>108</v>
      </c>
      <c r="I586" s="163" t="s">
        <v>278</v>
      </c>
      <c r="J586" s="164" t="s">
        <v>142</v>
      </c>
      <c r="K586" s="204">
        <v>82336.11</v>
      </c>
      <c r="L586" s="204">
        <v>82336.11</v>
      </c>
      <c r="M586" s="204">
        <v>82336.11</v>
      </c>
      <c r="N586" s="236">
        <f t="shared" si="93"/>
        <v>100</v>
      </c>
    </row>
    <row r="587" spans="1:14" s="134" customFormat="1" ht="54">
      <c r="A587" s="185"/>
      <c r="B587" s="188" t="s">
        <v>131</v>
      </c>
      <c r="C587" s="186" t="s">
        <v>56</v>
      </c>
      <c r="D587" s="164" t="s">
        <v>102</v>
      </c>
      <c r="E587" s="164" t="s">
        <v>110</v>
      </c>
      <c r="F587" s="161" t="s">
        <v>109</v>
      </c>
      <c r="G587" s="162" t="s">
        <v>24</v>
      </c>
      <c r="H587" s="162" t="s">
        <v>108</v>
      </c>
      <c r="I587" s="163" t="s">
        <v>278</v>
      </c>
      <c r="J587" s="164" t="s">
        <v>132</v>
      </c>
      <c r="K587" s="204">
        <v>25983200</v>
      </c>
      <c r="L587" s="204">
        <v>25983200</v>
      </c>
      <c r="M587" s="204">
        <v>25983200</v>
      </c>
      <c r="N587" s="236">
        <f t="shared" si="93"/>
        <v>100</v>
      </c>
    </row>
    <row r="588" spans="1:14" s="134" customFormat="1" ht="18">
      <c r="A588" s="185"/>
      <c r="B588" s="177" t="s">
        <v>124</v>
      </c>
      <c r="C588" s="186" t="s">
        <v>56</v>
      </c>
      <c r="D588" s="164" t="s">
        <v>102</v>
      </c>
      <c r="E588" s="164" t="s">
        <v>110</v>
      </c>
      <c r="F588" s="161" t="s">
        <v>109</v>
      </c>
      <c r="G588" s="162" t="s">
        <v>24</v>
      </c>
      <c r="H588" s="162" t="s">
        <v>108</v>
      </c>
      <c r="I588" s="163" t="s">
        <v>278</v>
      </c>
      <c r="J588" s="164" t="s">
        <v>125</v>
      </c>
      <c r="K588" s="204">
        <v>113300</v>
      </c>
      <c r="L588" s="204">
        <v>113300</v>
      </c>
      <c r="M588" s="204">
        <v>113111.72</v>
      </c>
      <c r="N588" s="236">
        <f t="shared" si="93"/>
        <v>99.83382171226832</v>
      </c>
    </row>
    <row r="589" spans="1:14" s="134" customFormat="1" ht="18">
      <c r="A589" s="185"/>
      <c r="B589" s="171" t="s">
        <v>517</v>
      </c>
      <c r="C589" s="186" t="s">
        <v>56</v>
      </c>
      <c r="D589" s="164" t="s">
        <v>102</v>
      </c>
      <c r="E589" s="164" t="s">
        <v>110</v>
      </c>
      <c r="F589" s="161" t="s">
        <v>109</v>
      </c>
      <c r="G589" s="162" t="s">
        <v>24</v>
      </c>
      <c r="H589" s="162" t="s">
        <v>108</v>
      </c>
      <c r="I589" s="163" t="s">
        <v>277</v>
      </c>
      <c r="J589" s="164"/>
      <c r="K589" s="204">
        <f>K590+K591</f>
        <v>2082300</v>
      </c>
      <c r="L589" s="204">
        <f>L590+L591</f>
        <v>2082300</v>
      </c>
      <c r="M589" s="204">
        <f>M590+M591</f>
        <v>2082149</v>
      </c>
      <c r="N589" s="236">
        <f t="shared" si="93"/>
        <v>99.99274840320798</v>
      </c>
    </row>
    <row r="590" spans="1:14" s="134" customFormat="1" ht="54">
      <c r="A590" s="185"/>
      <c r="B590" s="171" t="s">
        <v>225</v>
      </c>
      <c r="C590" s="186" t="s">
        <v>56</v>
      </c>
      <c r="D590" s="164" t="s">
        <v>102</v>
      </c>
      <c r="E590" s="164" t="s">
        <v>110</v>
      </c>
      <c r="F590" s="161" t="s">
        <v>109</v>
      </c>
      <c r="G590" s="162" t="s">
        <v>24</v>
      </c>
      <c r="H590" s="162" t="s">
        <v>108</v>
      </c>
      <c r="I590" s="163" t="s">
        <v>277</v>
      </c>
      <c r="J590" s="164" t="s">
        <v>123</v>
      </c>
      <c r="K590" s="204">
        <v>1324600</v>
      </c>
      <c r="L590" s="204">
        <v>1324600</v>
      </c>
      <c r="M590" s="204">
        <v>1324589</v>
      </c>
      <c r="N590" s="236">
        <f t="shared" si="93"/>
        <v>99.99916956062206</v>
      </c>
    </row>
    <row r="591" spans="1:14" s="134" customFormat="1" ht="54">
      <c r="A591" s="185"/>
      <c r="B591" s="171" t="s">
        <v>131</v>
      </c>
      <c r="C591" s="186" t="s">
        <v>56</v>
      </c>
      <c r="D591" s="164" t="s">
        <v>102</v>
      </c>
      <c r="E591" s="164" t="s">
        <v>110</v>
      </c>
      <c r="F591" s="161" t="s">
        <v>109</v>
      </c>
      <c r="G591" s="162" t="s">
        <v>24</v>
      </c>
      <c r="H591" s="162" t="s">
        <v>108</v>
      </c>
      <c r="I591" s="163" t="s">
        <v>277</v>
      </c>
      <c r="J591" s="164" t="s">
        <v>132</v>
      </c>
      <c r="K591" s="204">
        <v>757700</v>
      </c>
      <c r="L591" s="204">
        <v>757700</v>
      </c>
      <c r="M591" s="204">
        <v>757560</v>
      </c>
      <c r="N591" s="236">
        <f t="shared" si="93"/>
        <v>99.98152303022304</v>
      </c>
    </row>
    <row r="592" spans="1:14" s="134" customFormat="1" ht="54">
      <c r="A592" s="185"/>
      <c r="B592" s="171" t="s">
        <v>186</v>
      </c>
      <c r="C592" s="186" t="s">
        <v>56</v>
      </c>
      <c r="D592" s="164" t="s">
        <v>102</v>
      </c>
      <c r="E592" s="164" t="s">
        <v>110</v>
      </c>
      <c r="F592" s="161" t="s">
        <v>109</v>
      </c>
      <c r="G592" s="162" t="s">
        <v>24</v>
      </c>
      <c r="H592" s="162" t="s">
        <v>108</v>
      </c>
      <c r="I592" s="163" t="s">
        <v>279</v>
      </c>
      <c r="J592" s="164"/>
      <c r="K592" s="204">
        <f>K594+K593</f>
        <v>5059200</v>
      </c>
      <c r="L592" s="204">
        <f>L594+L593</f>
        <v>5059200</v>
      </c>
      <c r="M592" s="204">
        <f>M594+M593</f>
        <v>5058986</v>
      </c>
      <c r="N592" s="236">
        <f t="shared" si="93"/>
        <v>99.99577008222644</v>
      </c>
    </row>
    <row r="593" spans="1:14" s="134" customFormat="1" ht="54">
      <c r="A593" s="185"/>
      <c r="B593" s="171" t="s">
        <v>225</v>
      </c>
      <c r="C593" s="186" t="s">
        <v>56</v>
      </c>
      <c r="D593" s="164" t="s">
        <v>102</v>
      </c>
      <c r="E593" s="164" t="s">
        <v>110</v>
      </c>
      <c r="F593" s="161" t="s">
        <v>109</v>
      </c>
      <c r="G593" s="162" t="s">
        <v>24</v>
      </c>
      <c r="H593" s="162" t="s">
        <v>108</v>
      </c>
      <c r="I593" s="163" t="s">
        <v>279</v>
      </c>
      <c r="J593" s="164" t="s">
        <v>123</v>
      </c>
      <c r="K593" s="204">
        <v>2147000</v>
      </c>
      <c r="L593" s="204">
        <v>2147000</v>
      </c>
      <c r="M593" s="204">
        <v>2146960</v>
      </c>
      <c r="N593" s="236">
        <f t="shared" si="93"/>
        <v>99.9981369352585</v>
      </c>
    </row>
    <row r="594" spans="1:14" s="134" customFormat="1" ht="54">
      <c r="A594" s="185"/>
      <c r="B594" s="171" t="s">
        <v>131</v>
      </c>
      <c r="C594" s="186" t="s">
        <v>56</v>
      </c>
      <c r="D594" s="164" t="s">
        <v>102</v>
      </c>
      <c r="E594" s="164" t="s">
        <v>110</v>
      </c>
      <c r="F594" s="161" t="s">
        <v>109</v>
      </c>
      <c r="G594" s="162" t="s">
        <v>24</v>
      </c>
      <c r="H594" s="162" t="s">
        <v>108</v>
      </c>
      <c r="I594" s="163" t="s">
        <v>279</v>
      </c>
      <c r="J594" s="164" t="s">
        <v>132</v>
      </c>
      <c r="K594" s="204">
        <v>2912200</v>
      </c>
      <c r="L594" s="204">
        <v>2912200</v>
      </c>
      <c r="M594" s="204">
        <v>2912026</v>
      </c>
      <c r="N594" s="236">
        <f t="shared" si="93"/>
        <v>99.99402513563629</v>
      </c>
    </row>
    <row r="595" spans="1:14" s="134" customFormat="1" ht="36">
      <c r="A595" s="185"/>
      <c r="B595" s="188" t="s">
        <v>184</v>
      </c>
      <c r="C595" s="186" t="s">
        <v>56</v>
      </c>
      <c r="D595" s="164" t="s">
        <v>102</v>
      </c>
      <c r="E595" s="164" t="s">
        <v>110</v>
      </c>
      <c r="F595" s="161" t="s">
        <v>109</v>
      </c>
      <c r="G595" s="162" t="s">
        <v>24</v>
      </c>
      <c r="H595" s="162" t="s">
        <v>108</v>
      </c>
      <c r="I595" s="163" t="s">
        <v>280</v>
      </c>
      <c r="J595" s="164"/>
      <c r="K595" s="204">
        <f>K596</f>
        <v>29900</v>
      </c>
      <c r="L595" s="204">
        <f>L596</f>
        <v>29900</v>
      </c>
      <c r="M595" s="204">
        <f>M596</f>
        <v>29871</v>
      </c>
      <c r="N595" s="236">
        <f t="shared" si="93"/>
        <v>99.90301003344482</v>
      </c>
    </row>
    <row r="596" spans="1:14" s="134" customFormat="1" ht="54">
      <c r="A596" s="185"/>
      <c r="B596" s="188" t="s">
        <v>131</v>
      </c>
      <c r="C596" s="186" t="s">
        <v>56</v>
      </c>
      <c r="D596" s="164" t="s">
        <v>102</v>
      </c>
      <c r="E596" s="164" t="s">
        <v>110</v>
      </c>
      <c r="F596" s="161" t="s">
        <v>109</v>
      </c>
      <c r="G596" s="162" t="s">
        <v>24</v>
      </c>
      <c r="H596" s="162" t="s">
        <v>108</v>
      </c>
      <c r="I596" s="163" t="s">
        <v>280</v>
      </c>
      <c r="J596" s="164" t="s">
        <v>132</v>
      </c>
      <c r="K596" s="204">
        <v>29900</v>
      </c>
      <c r="L596" s="204">
        <v>29900</v>
      </c>
      <c r="M596" s="204">
        <v>29871</v>
      </c>
      <c r="N596" s="236">
        <f t="shared" si="93"/>
        <v>99.90301003344482</v>
      </c>
    </row>
    <row r="597" spans="1:14" s="134" customFormat="1" ht="54">
      <c r="A597" s="185"/>
      <c r="B597" s="171" t="s">
        <v>533</v>
      </c>
      <c r="C597" s="186" t="s">
        <v>56</v>
      </c>
      <c r="D597" s="164" t="s">
        <v>102</v>
      </c>
      <c r="E597" s="164" t="s">
        <v>110</v>
      </c>
      <c r="F597" s="161" t="s">
        <v>109</v>
      </c>
      <c r="G597" s="162" t="s">
        <v>24</v>
      </c>
      <c r="H597" s="162" t="s">
        <v>108</v>
      </c>
      <c r="I597" s="163" t="s">
        <v>534</v>
      </c>
      <c r="J597" s="164"/>
      <c r="K597" s="204">
        <f>SUM(K598:K598)</f>
        <v>4465200</v>
      </c>
      <c r="L597" s="204">
        <f>SUM(L598:L598)</f>
        <v>4465200</v>
      </c>
      <c r="M597" s="204">
        <f>SUM(M598:M598)</f>
        <v>4465200</v>
      </c>
      <c r="N597" s="236">
        <f t="shared" si="93"/>
        <v>100</v>
      </c>
    </row>
    <row r="598" spans="1:14" s="134" customFormat="1" ht="54">
      <c r="A598" s="185"/>
      <c r="B598" s="171" t="s">
        <v>131</v>
      </c>
      <c r="C598" s="186" t="s">
        <v>56</v>
      </c>
      <c r="D598" s="164" t="s">
        <v>102</v>
      </c>
      <c r="E598" s="164" t="s">
        <v>110</v>
      </c>
      <c r="F598" s="161" t="s">
        <v>109</v>
      </c>
      <c r="G598" s="162" t="s">
        <v>24</v>
      </c>
      <c r="H598" s="162" t="s">
        <v>108</v>
      </c>
      <c r="I598" s="163" t="s">
        <v>534</v>
      </c>
      <c r="J598" s="164" t="s">
        <v>132</v>
      </c>
      <c r="K598" s="204">
        <v>4465200</v>
      </c>
      <c r="L598" s="204">
        <v>4465200</v>
      </c>
      <c r="M598" s="204">
        <v>4465200</v>
      </c>
      <c r="N598" s="236">
        <f t="shared" si="93"/>
        <v>100</v>
      </c>
    </row>
    <row r="599" spans="1:14" s="134" customFormat="1" ht="180">
      <c r="A599" s="185"/>
      <c r="B599" s="165" t="s">
        <v>228</v>
      </c>
      <c r="C599" s="186" t="s">
        <v>56</v>
      </c>
      <c r="D599" s="164" t="s">
        <v>102</v>
      </c>
      <c r="E599" s="164" t="s">
        <v>110</v>
      </c>
      <c r="F599" s="161" t="s">
        <v>109</v>
      </c>
      <c r="G599" s="162" t="s">
        <v>24</v>
      </c>
      <c r="H599" s="162" t="s">
        <v>108</v>
      </c>
      <c r="I599" s="163" t="s">
        <v>282</v>
      </c>
      <c r="J599" s="164"/>
      <c r="K599" s="204">
        <f>K600</f>
        <v>66400</v>
      </c>
      <c r="L599" s="204">
        <f>L600</f>
        <v>66400</v>
      </c>
      <c r="M599" s="204">
        <f>M600</f>
        <v>66400</v>
      </c>
      <c r="N599" s="236">
        <f t="shared" si="93"/>
        <v>100</v>
      </c>
    </row>
    <row r="600" spans="1:14" s="134" customFormat="1" ht="54">
      <c r="A600" s="185"/>
      <c r="B600" s="188" t="s">
        <v>131</v>
      </c>
      <c r="C600" s="186" t="s">
        <v>56</v>
      </c>
      <c r="D600" s="164" t="s">
        <v>102</v>
      </c>
      <c r="E600" s="164" t="s">
        <v>110</v>
      </c>
      <c r="F600" s="161" t="s">
        <v>109</v>
      </c>
      <c r="G600" s="162" t="s">
        <v>24</v>
      </c>
      <c r="H600" s="162" t="s">
        <v>108</v>
      </c>
      <c r="I600" s="163" t="s">
        <v>282</v>
      </c>
      <c r="J600" s="164" t="s">
        <v>132</v>
      </c>
      <c r="K600" s="204">
        <v>66400</v>
      </c>
      <c r="L600" s="204">
        <v>66400</v>
      </c>
      <c r="M600" s="204">
        <v>66400</v>
      </c>
      <c r="N600" s="236">
        <f t="shared" si="93"/>
        <v>100</v>
      </c>
    </row>
    <row r="601" spans="1:14" s="134" customFormat="1" ht="108">
      <c r="A601" s="185"/>
      <c r="B601" s="188" t="s">
        <v>229</v>
      </c>
      <c r="C601" s="186" t="s">
        <v>56</v>
      </c>
      <c r="D601" s="164" t="s">
        <v>102</v>
      </c>
      <c r="E601" s="164" t="s">
        <v>110</v>
      </c>
      <c r="F601" s="161" t="s">
        <v>109</v>
      </c>
      <c r="G601" s="162" t="s">
        <v>24</v>
      </c>
      <c r="H601" s="162" t="s">
        <v>108</v>
      </c>
      <c r="I601" s="163" t="s">
        <v>283</v>
      </c>
      <c r="J601" s="164"/>
      <c r="K601" s="204">
        <f>K602</f>
        <v>9282400</v>
      </c>
      <c r="L601" s="204">
        <f>L602</f>
        <v>9282400</v>
      </c>
      <c r="M601" s="204">
        <f>M602</f>
        <v>9282400</v>
      </c>
      <c r="N601" s="236">
        <f t="shared" si="93"/>
        <v>100</v>
      </c>
    </row>
    <row r="602" spans="1:14" s="134" customFormat="1" ht="54">
      <c r="A602" s="185"/>
      <c r="B602" s="171" t="s">
        <v>131</v>
      </c>
      <c r="C602" s="186" t="s">
        <v>56</v>
      </c>
      <c r="D602" s="164" t="s">
        <v>102</v>
      </c>
      <c r="E602" s="164" t="s">
        <v>110</v>
      </c>
      <c r="F602" s="161" t="s">
        <v>109</v>
      </c>
      <c r="G602" s="162" t="s">
        <v>24</v>
      </c>
      <c r="H602" s="162" t="s">
        <v>108</v>
      </c>
      <c r="I602" s="163" t="s">
        <v>283</v>
      </c>
      <c r="J602" s="164" t="s">
        <v>132</v>
      </c>
      <c r="K602" s="204">
        <v>9282400</v>
      </c>
      <c r="L602" s="204">
        <v>9282400</v>
      </c>
      <c r="M602" s="204">
        <v>9282400</v>
      </c>
      <c r="N602" s="236">
        <f t="shared" si="93"/>
        <v>100</v>
      </c>
    </row>
    <row r="603" spans="1:14" s="134" customFormat="1" ht="54">
      <c r="A603" s="185"/>
      <c r="B603" s="171" t="s">
        <v>398</v>
      </c>
      <c r="C603" s="186" t="s">
        <v>56</v>
      </c>
      <c r="D603" s="164" t="s">
        <v>102</v>
      </c>
      <c r="E603" s="164" t="s">
        <v>110</v>
      </c>
      <c r="F603" s="161" t="s">
        <v>109</v>
      </c>
      <c r="G603" s="162" t="s">
        <v>24</v>
      </c>
      <c r="H603" s="162" t="s">
        <v>108</v>
      </c>
      <c r="I603" s="163" t="s">
        <v>438</v>
      </c>
      <c r="J603" s="164"/>
      <c r="K603" s="204">
        <f>K604</f>
        <v>1200000</v>
      </c>
      <c r="L603" s="204">
        <f>L604</f>
        <v>1200000</v>
      </c>
      <c r="M603" s="204">
        <f>M604</f>
        <v>1200000</v>
      </c>
      <c r="N603" s="236">
        <f t="shared" si="93"/>
        <v>100</v>
      </c>
    </row>
    <row r="604" spans="1:14" s="134" customFormat="1" ht="54">
      <c r="A604" s="185"/>
      <c r="B604" s="171" t="s">
        <v>131</v>
      </c>
      <c r="C604" s="186" t="s">
        <v>56</v>
      </c>
      <c r="D604" s="164" t="s">
        <v>102</v>
      </c>
      <c r="E604" s="164" t="s">
        <v>110</v>
      </c>
      <c r="F604" s="161" t="s">
        <v>109</v>
      </c>
      <c r="G604" s="162" t="s">
        <v>24</v>
      </c>
      <c r="H604" s="162" t="s">
        <v>108</v>
      </c>
      <c r="I604" s="163" t="s">
        <v>438</v>
      </c>
      <c r="J604" s="164" t="s">
        <v>132</v>
      </c>
      <c r="K604" s="204">
        <v>1200000</v>
      </c>
      <c r="L604" s="204">
        <v>1200000</v>
      </c>
      <c r="M604" s="204">
        <v>1200000</v>
      </c>
      <c r="N604" s="236">
        <f t="shared" si="93"/>
        <v>100</v>
      </c>
    </row>
    <row r="605" spans="1:14" s="134" customFormat="1" ht="18">
      <c r="A605" s="185"/>
      <c r="B605" s="165" t="s">
        <v>345</v>
      </c>
      <c r="C605" s="186" t="s">
        <v>56</v>
      </c>
      <c r="D605" s="164" t="s">
        <v>102</v>
      </c>
      <c r="E605" s="164" t="s">
        <v>102</v>
      </c>
      <c r="F605" s="161"/>
      <c r="G605" s="162"/>
      <c r="H605" s="162"/>
      <c r="I605" s="163"/>
      <c r="J605" s="164"/>
      <c r="K605" s="204">
        <f aca="true" t="shared" si="97" ref="K605:M606">K606</f>
        <v>6567800</v>
      </c>
      <c r="L605" s="204">
        <f t="shared" si="97"/>
        <v>6567800</v>
      </c>
      <c r="M605" s="204">
        <f t="shared" si="97"/>
        <v>6567065.96</v>
      </c>
      <c r="N605" s="236">
        <f t="shared" si="93"/>
        <v>99.9888236548007</v>
      </c>
    </row>
    <row r="606" spans="1:14" s="134" customFormat="1" ht="54">
      <c r="A606" s="185"/>
      <c r="B606" s="165" t="s">
        <v>179</v>
      </c>
      <c r="C606" s="186" t="s">
        <v>56</v>
      </c>
      <c r="D606" s="164" t="s">
        <v>102</v>
      </c>
      <c r="E606" s="164" t="s">
        <v>102</v>
      </c>
      <c r="F606" s="161" t="s">
        <v>109</v>
      </c>
      <c r="G606" s="162" t="s">
        <v>119</v>
      </c>
      <c r="H606" s="162" t="s">
        <v>275</v>
      </c>
      <c r="I606" s="163" t="s">
        <v>276</v>
      </c>
      <c r="J606" s="164"/>
      <c r="K606" s="204">
        <f t="shared" si="97"/>
        <v>6567800</v>
      </c>
      <c r="L606" s="204">
        <f t="shared" si="97"/>
        <v>6567800</v>
      </c>
      <c r="M606" s="204">
        <f t="shared" si="97"/>
        <v>6567065.96</v>
      </c>
      <c r="N606" s="236">
        <f t="shared" si="93"/>
        <v>99.9888236548007</v>
      </c>
    </row>
    <row r="607" spans="1:14" s="134" customFormat="1" ht="54">
      <c r="A607" s="185"/>
      <c r="B607" s="188" t="s">
        <v>188</v>
      </c>
      <c r="C607" s="186" t="s">
        <v>56</v>
      </c>
      <c r="D607" s="164" t="s">
        <v>102</v>
      </c>
      <c r="E607" s="164" t="s">
        <v>102</v>
      </c>
      <c r="F607" s="161" t="s">
        <v>109</v>
      </c>
      <c r="G607" s="162" t="s">
        <v>128</v>
      </c>
      <c r="H607" s="162" t="s">
        <v>275</v>
      </c>
      <c r="I607" s="163" t="s">
        <v>276</v>
      </c>
      <c r="J607" s="164"/>
      <c r="K607" s="204">
        <f>K608</f>
        <v>6567800</v>
      </c>
      <c r="L607" s="204">
        <f>L608</f>
        <v>6567800</v>
      </c>
      <c r="M607" s="204">
        <f>M608</f>
        <v>6567065.96</v>
      </c>
      <c r="N607" s="236">
        <f t="shared" si="93"/>
        <v>99.9888236548007</v>
      </c>
    </row>
    <row r="608" spans="1:14" s="134" customFormat="1" ht="54">
      <c r="A608" s="185"/>
      <c r="B608" s="188" t="s">
        <v>535</v>
      </c>
      <c r="C608" s="186" t="s">
        <v>56</v>
      </c>
      <c r="D608" s="164" t="s">
        <v>102</v>
      </c>
      <c r="E608" s="164" t="s">
        <v>102</v>
      </c>
      <c r="F608" s="167" t="s">
        <v>109</v>
      </c>
      <c r="G608" s="168" t="s">
        <v>128</v>
      </c>
      <c r="H608" s="168" t="s">
        <v>109</v>
      </c>
      <c r="I608" s="169" t="s">
        <v>276</v>
      </c>
      <c r="J608" s="170"/>
      <c r="K608" s="204">
        <f>K609+K611</f>
        <v>6567800</v>
      </c>
      <c r="L608" s="204">
        <f>L609+L611</f>
        <v>6567800</v>
      </c>
      <c r="M608" s="204">
        <f>M609+M611</f>
        <v>6567065.96</v>
      </c>
      <c r="N608" s="236">
        <f t="shared" si="93"/>
        <v>99.9888236548007</v>
      </c>
    </row>
    <row r="609" spans="1:14" s="134" customFormat="1" ht="36">
      <c r="A609" s="185"/>
      <c r="B609" s="165" t="s">
        <v>536</v>
      </c>
      <c r="C609" s="186" t="s">
        <v>56</v>
      </c>
      <c r="D609" s="164" t="s">
        <v>102</v>
      </c>
      <c r="E609" s="164" t="s">
        <v>102</v>
      </c>
      <c r="F609" s="167" t="s">
        <v>109</v>
      </c>
      <c r="G609" s="168" t="s">
        <v>128</v>
      </c>
      <c r="H609" s="168" t="s">
        <v>109</v>
      </c>
      <c r="I609" s="169" t="s">
        <v>537</v>
      </c>
      <c r="J609" s="170"/>
      <c r="K609" s="204">
        <f>K610</f>
        <v>1261700</v>
      </c>
      <c r="L609" s="204">
        <f>L610</f>
        <v>1261700</v>
      </c>
      <c r="M609" s="204">
        <f>M610</f>
        <v>1261536.41</v>
      </c>
      <c r="N609" s="236">
        <f t="shared" si="93"/>
        <v>99.98703416025995</v>
      </c>
    </row>
    <row r="610" spans="1:14" s="134" customFormat="1" ht="54">
      <c r="A610" s="185"/>
      <c r="B610" s="177" t="s">
        <v>131</v>
      </c>
      <c r="C610" s="186" t="s">
        <v>56</v>
      </c>
      <c r="D610" s="164" t="s">
        <v>102</v>
      </c>
      <c r="E610" s="164" t="s">
        <v>102</v>
      </c>
      <c r="F610" s="167" t="s">
        <v>109</v>
      </c>
      <c r="G610" s="168" t="s">
        <v>128</v>
      </c>
      <c r="H610" s="168" t="s">
        <v>109</v>
      </c>
      <c r="I610" s="169" t="s">
        <v>537</v>
      </c>
      <c r="J610" s="170" t="s">
        <v>132</v>
      </c>
      <c r="K610" s="204">
        <v>1261700</v>
      </c>
      <c r="L610" s="204">
        <v>1261700</v>
      </c>
      <c r="M610" s="204">
        <v>1261536.41</v>
      </c>
      <c r="N610" s="236">
        <f t="shared" si="93"/>
        <v>99.98703416025995</v>
      </c>
    </row>
    <row r="611" spans="1:14" s="134" customFormat="1" ht="108">
      <c r="A611" s="185"/>
      <c r="B611" s="171" t="s">
        <v>538</v>
      </c>
      <c r="C611" s="186" t="s">
        <v>56</v>
      </c>
      <c r="D611" s="164" t="s">
        <v>102</v>
      </c>
      <c r="E611" s="164" t="s">
        <v>102</v>
      </c>
      <c r="F611" s="161" t="s">
        <v>109</v>
      </c>
      <c r="G611" s="162" t="s">
        <v>128</v>
      </c>
      <c r="H611" s="162" t="s">
        <v>109</v>
      </c>
      <c r="I611" s="163" t="s">
        <v>539</v>
      </c>
      <c r="J611" s="164"/>
      <c r="K611" s="204">
        <f>K612</f>
        <v>5306100</v>
      </c>
      <c r="L611" s="204">
        <f>L612</f>
        <v>5306100</v>
      </c>
      <c r="M611" s="204">
        <f>M612</f>
        <v>5305529.55</v>
      </c>
      <c r="N611" s="236">
        <f t="shared" si="93"/>
        <v>99.98924916605417</v>
      </c>
    </row>
    <row r="612" spans="1:14" s="134" customFormat="1" ht="54">
      <c r="A612" s="185"/>
      <c r="B612" s="165" t="s">
        <v>131</v>
      </c>
      <c r="C612" s="186" t="s">
        <v>56</v>
      </c>
      <c r="D612" s="164" t="s">
        <v>102</v>
      </c>
      <c r="E612" s="164" t="s">
        <v>102</v>
      </c>
      <c r="F612" s="161" t="s">
        <v>109</v>
      </c>
      <c r="G612" s="162" t="s">
        <v>128</v>
      </c>
      <c r="H612" s="162" t="s">
        <v>109</v>
      </c>
      <c r="I612" s="163" t="s">
        <v>539</v>
      </c>
      <c r="J612" s="164" t="s">
        <v>132</v>
      </c>
      <c r="K612" s="204">
        <v>5306100</v>
      </c>
      <c r="L612" s="204">
        <v>5306100</v>
      </c>
      <c r="M612" s="204">
        <v>5305529.55</v>
      </c>
      <c r="N612" s="236">
        <f t="shared" si="93"/>
        <v>99.98924916605417</v>
      </c>
    </row>
    <row r="613" spans="1:14" s="134" customFormat="1" ht="18">
      <c r="A613" s="185"/>
      <c r="B613" s="171" t="s">
        <v>77</v>
      </c>
      <c r="C613" s="186" t="s">
        <v>56</v>
      </c>
      <c r="D613" s="164" t="s">
        <v>102</v>
      </c>
      <c r="E613" s="164" t="s">
        <v>107</v>
      </c>
      <c r="F613" s="161"/>
      <c r="G613" s="162"/>
      <c r="H613" s="162"/>
      <c r="I613" s="163"/>
      <c r="J613" s="164"/>
      <c r="K613" s="204">
        <f>K614</f>
        <v>74062817</v>
      </c>
      <c r="L613" s="204">
        <f>L614</f>
        <v>74062817</v>
      </c>
      <c r="M613" s="204">
        <f>M614</f>
        <v>73837439.67</v>
      </c>
      <c r="N613" s="236">
        <f aca="true" t="shared" si="98" ref="N613:N665">M613/L613*100</f>
        <v>99.6956943590196</v>
      </c>
    </row>
    <row r="614" spans="1:14" s="134" customFormat="1" ht="54">
      <c r="A614" s="185"/>
      <c r="B614" s="171" t="s">
        <v>179</v>
      </c>
      <c r="C614" s="186" t="s">
        <v>56</v>
      </c>
      <c r="D614" s="164" t="s">
        <v>102</v>
      </c>
      <c r="E614" s="164" t="s">
        <v>107</v>
      </c>
      <c r="F614" s="167" t="s">
        <v>109</v>
      </c>
      <c r="G614" s="168" t="s">
        <v>119</v>
      </c>
      <c r="H614" s="168" t="s">
        <v>275</v>
      </c>
      <c r="I614" s="169" t="s">
        <v>276</v>
      </c>
      <c r="J614" s="170"/>
      <c r="K614" s="204">
        <f>K619+K615</f>
        <v>74062817</v>
      </c>
      <c r="L614" s="204">
        <f>L619+L615</f>
        <v>74062817</v>
      </c>
      <c r="M614" s="204">
        <f>M619+M615</f>
        <v>73837439.67</v>
      </c>
      <c r="N614" s="236">
        <f t="shared" si="98"/>
        <v>99.6956943590196</v>
      </c>
    </row>
    <row r="615" spans="1:14" s="134" customFormat="1" ht="18">
      <c r="A615" s="185"/>
      <c r="B615" s="171" t="s">
        <v>145</v>
      </c>
      <c r="C615" s="186" t="s">
        <v>56</v>
      </c>
      <c r="D615" s="164" t="s">
        <v>102</v>
      </c>
      <c r="E615" s="164" t="s">
        <v>107</v>
      </c>
      <c r="F615" s="167" t="s">
        <v>109</v>
      </c>
      <c r="G615" s="168" t="s">
        <v>24</v>
      </c>
      <c r="H615" s="168" t="s">
        <v>275</v>
      </c>
      <c r="I615" s="169" t="s">
        <v>276</v>
      </c>
      <c r="J615" s="170"/>
      <c r="K615" s="204">
        <f aca="true" t="shared" si="99" ref="K615:M617">K616</f>
        <v>94000</v>
      </c>
      <c r="L615" s="204">
        <f t="shared" si="99"/>
        <v>94000</v>
      </c>
      <c r="M615" s="204">
        <f t="shared" si="99"/>
        <v>94000</v>
      </c>
      <c r="N615" s="236">
        <f t="shared" si="98"/>
        <v>100</v>
      </c>
    </row>
    <row r="616" spans="1:14" s="134" customFormat="1" ht="18">
      <c r="A616" s="185"/>
      <c r="B616" s="171" t="s">
        <v>232</v>
      </c>
      <c r="C616" s="186" t="s">
        <v>56</v>
      </c>
      <c r="D616" s="164" t="s">
        <v>102</v>
      </c>
      <c r="E616" s="164" t="s">
        <v>107</v>
      </c>
      <c r="F616" s="161" t="s">
        <v>109</v>
      </c>
      <c r="G616" s="162" t="s">
        <v>24</v>
      </c>
      <c r="H616" s="162" t="s">
        <v>109</v>
      </c>
      <c r="I616" s="163" t="s">
        <v>276</v>
      </c>
      <c r="J616" s="164"/>
      <c r="K616" s="204">
        <f t="shared" si="99"/>
        <v>94000</v>
      </c>
      <c r="L616" s="204">
        <f t="shared" si="99"/>
        <v>94000</v>
      </c>
      <c r="M616" s="204">
        <f t="shared" si="99"/>
        <v>94000</v>
      </c>
      <c r="N616" s="236">
        <f t="shared" si="98"/>
        <v>100</v>
      </c>
    </row>
    <row r="617" spans="1:14" s="134" customFormat="1" ht="36">
      <c r="A617" s="185"/>
      <c r="B617" s="171" t="s">
        <v>233</v>
      </c>
      <c r="C617" s="186" t="s">
        <v>56</v>
      </c>
      <c r="D617" s="164" t="s">
        <v>102</v>
      </c>
      <c r="E617" s="164" t="s">
        <v>107</v>
      </c>
      <c r="F617" s="161" t="s">
        <v>109</v>
      </c>
      <c r="G617" s="162" t="s">
        <v>24</v>
      </c>
      <c r="H617" s="162" t="s">
        <v>109</v>
      </c>
      <c r="I617" s="163" t="s">
        <v>285</v>
      </c>
      <c r="J617" s="164"/>
      <c r="K617" s="204">
        <f t="shared" si="99"/>
        <v>94000</v>
      </c>
      <c r="L617" s="204">
        <f t="shared" si="99"/>
        <v>94000</v>
      </c>
      <c r="M617" s="204">
        <f t="shared" si="99"/>
        <v>94000</v>
      </c>
      <c r="N617" s="236">
        <f t="shared" si="98"/>
        <v>100</v>
      </c>
    </row>
    <row r="618" spans="1:14" s="134" customFormat="1" ht="36">
      <c r="A618" s="185"/>
      <c r="B618" s="171" t="s">
        <v>141</v>
      </c>
      <c r="C618" s="186" t="s">
        <v>56</v>
      </c>
      <c r="D618" s="164" t="s">
        <v>102</v>
      </c>
      <c r="E618" s="164" t="s">
        <v>107</v>
      </c>
      <c r="F618" s="161" t="s">
        <v>109</v>
      </c>
      <c r="G618" s="162" t="s">
        <v>24</v>
      </c>
      <c r="H618" s="162" t="s">
        <v>109</v>
      </c>
      <c r="I618" s="163" t="s">
        <v>285</v>
      </c>
      <c r="J618" s="164" t="s">
        <v>142</v>
      </c>
      <c r="K618" s="204">
        <v>94000</v>
      </c>
      <c r="L618" s="204">
        <v>94000</v>
      </c>
      <c r="M618" s="204">
        <v>94000</v>
      </c>
      <c r="N618" s="236">
        <f t="shared" si="98"/>
        <v>100</v>
      </c>
    </row>
    <row r="619" spans="1:14" s="134" customFormat="1" ht="54">
      <c r="A619" s="185"/>
      <c r="B619" s="171" t="s">
        <v>188</v>
      </c>
      <c r="C619" s="186" t="s">
        <v>56</v>
      </c>
      <c r="D619" s="164" t="s">
        <v>102</v>
      </c>
      <c r="E619" s="164" t="s">
        <v>107</v>
      </c>
      <c r="F619" s="161" t="s">
        <v>109</v>
      </c>
      <c r="G619" s="162" t="s">
        <v>128</v>
      </c>
      <c r="H619" s="162" t="s">
        <v>275</v>
      </c>
      <c r="I619" s="163" t="s">
        <v>276</v>
      </c>
      <c r="J619" s="164"/>
      <c r="K619" s="204">
        <f>K620</f>
        <v>73968817</v>
      </c>
      <c r="L619" s="204">
        <f>L620</f>
        <v>73968817</v>
      </c>
      <c r="M619" s="204">
        <f>M620</f>
        <v>73743439.67</v>
      </c>
      <c r="N619" s="236">
        <f t="shared" si="98"/>
        <v>99.6953076456529</v>
      </c>
    </row>
    <row r="620" spans="1:14" s="134" customFormat="1" ht="36">
      <c r="A620" s="185"/>
      <c r="B620" s="171" t="s">
        <v>234</v>
      </c>
      <c r="C620" s="186" t="s">
        <v>56</v>
      </c>
      <c r="D620" s="164" t="s">
        <v>102</v>
      </c>
      <c r="E620" s="164" t="s">
        <v>107</v>
      </c>
      <c r="F620" s="167" t="s">
        <v>109</v>
      </c>
      <c r="G620" s="168" t="s">
        <v>128</v>
      </c>
      <c r="H620" s="168" t="s">
        <v>108</v>
      </c>
      <c r="I620" s="163" t="s">
        <v>276</v>
      </c>
      <c r="J620" s="164"/>
      <c r="K620" s="204">
        <f>K621+K625+K630+K637+K632+K635</f>
        <v>73968817</v>
      </c>
      <c r="L620" s="204">
        <f>L621+L625+L630+L637+L632+L635</f>
        <v>73968817</v>
      </c>
      <c r="M620" s="204">
        <f>M621+M625+M630+M637+M632+M635</f>
        <v>73743439.67</v>
      </c>
      <c r="N620" s="236">
        <f t="shared" si="98"/>
        <v>99.6953076456529</v>
      </c>
    </row>
    <row r="621" spans="1:14" s="134" customFormat="1" ht="36">
      <c r="A621" s="185"/>
      <c r="B621" s="177" t="s">
        <v>120</v>
      </c>
      <c r="C621" s="186" t="s">
        <v>56</v>
      </c>
      <c r="D621" s="164" t="s">
        <v>102</v>
      </c>
      <c r="E621" s="164" t="s">
        <v>107</v>
      </c>
      <c r="F621" s="167" t="s">
        <v>109</v>
      </c>
      <c r="G621" s="168" t="s">
        <v>128</v>
      </c>
      <c r="H621" s="168" t="s">
        <v>108</v>
      </c>
      <c r="I621" s="169" t="s">
        <v>286</v>
      </c>
      <c r="J621" s="170"/>
      <c r="K621" s="233">
        <f>K622+K623+K624</f>
        <v>11665078</v>
      </c>
      <c r="L621" s="233">
        <f>L622+L623+L624</f>
        <v>11665078</v>
      </c>
      <c r="M621" s="233">
        <f>M622+M623+M624</f>
        <v>11659464.42</v>
      </c>
      <c r="N621" s="236">
        <f t="shared" si="98"/>
        <v>99.95187704702874</v>
      </c>
    </row>
    <row r="622" spans="1:14" s="134" customFormat="1" ht="108">
      <c r="A622" s="185"/>
      <c r="B622" s="165" t="s">
        <v>121</v>
      </c>
      <c r="C622" s="186" t="s">
        <v>56</v>
      </c>
      <c r="D622" s="164" t="s">
        <v>102</v>
      </c>
      <c r="E622" s="164" t="s">
        <v>107</v>
      </c>
      <c r="F622" s="161" t="s">
        <v>109</v>
      </c>
      <c r="G622" s="162" t="s">
        <v>128</v>
      </c>
      <c r="H622" s="162" t="s">
        <v>108</v>
      </c>
      <c r="I622" s="163" t="s">
        <v>286</v>
      </c>
      <c r="J622" s="164" t="s">
        <v>122</v>
      </c>
      <c r="K622" s="204">
        <v>10911200</v>
      </c>
      <c r="L622" s="204">
        <v>10911200</v>
      </c>
      <c r="M622" s="204">
        <v>10911200</v>
      </c>
      <c r="N622" s="236">
        <f t="shared" si="98"/>
        <v>100</v>
      </c>
    </row>
    <row r="623" spans="1:14" s="134" customFormat="1" ht="54">
      <c r="A623" s="185"/>
      <c r="B623" s="165" t="s">
        <v>225</v>
      </c>
      <c r="C623" s="186" t="s">
        <v>56</v>
      </c>
      <c r="D623" s="164" t="s">
        <v>102</v>
      </c>
      <c r="E623" s="164" t="s">
        <v>107</v>
      </c>
      <c r="F623" s="161" t="s">
        <v>109</v>
      </c>
      <c r="G623" s="162" t="s">
        <v>128</v>
      </c>
      <c r="H623" s="162" t="s">
        <v>108</v>
      </c>
      <c r="I623" s="163" t="s">
        <v>286</v>
      </c>
      <c r="J623" s="164" t="s">
        <v>123</v>
      </c>
      <c r="K623" s="204">
        <v>736878</v>
      </c>
      <c r="L623" s="204">
        <v>736878</v>
      </c>
      <c r="M623" s="204">
        <v>731914.42</v>
      </c>
      <c r="N623" s="236">
        <f t="shared" si="98"/>
        <v>99.32640409945745</v>
      </c>
    </row>
    <row r="624" spans="1:14" s="134" customFormat="1" ht="18">
      <c r="A624" s="185"/>
      <c r="B624" s="165" t="s">
        <v>124</v>
      </c>
      <c r="C624" s="186" t="s">
        <v>56</v>
      </c>
      <c r="D624" s="164" t="s">
        <v>102</v>
      </c>
      <c r="E624" s="164" t="s">
        <v>107</v>
      </c>
      <c r="F624" s="161" t="s">
        <v>109</v>
      </c>
      <c r="G624" s="162" t="s">
        <v>128</v>
      </c>
      <c r="H624" s="162" t="s">
        <v>108</v>
      </c>
      <c r="I624" s="163" t="s">
        <v>286</v>
      </c>
      <c r="J624" s="164" t="s">
        <v>125</v>
      </c>
      <c r="K624" s="204">
        <v>17000</v>
      </c>
      <c r="L624" s="204">
        <v>17000</v>
      </c>
      <c r="M624" s="204">
        <v>16350</v>
      </c>
      <c r="N624" s="236">
        <f t="shared" si="98"/>
        <v>96.17647058823529</v>
      </c>
    </row>
    <row r="625" spans="1:14" s="134" customFormat="1" ht="36">
      <c r="A625" s="185"/>
      <c r="B625" s="165" t="s">
        <v>523</v>
      </c>
      <c r="C625" s="186" t="s">
        <v>56</v>
      </c>
      <c r="D625" s="164" t="s">
        <v>102</v>
      </c>
      <c r="E625" s="164" t="s">
        <v>107</v>
      </c>
      <c r="F625" s="161" t="s">
        <v>109</v>
      </c>
      <c r="G625" s="162" t="s">
        <v>128</v>
      </c>
      <c r="H625" s="162" t="s">
        <v>108</v>
      </c>
      <c r="I625" s="163" t="s">
        <v>278</v>
      </c>
      <c r="J625" s="164"/>
      <c r="K625" s="204">
        <f>K626+K627+K629+K628</f>
        <v>54393239</v>
      </c>
      <c r="L625" s="204">
        <f>L626+L627+L629+L628</f>
        <v>54393239</v>
      </c>
      <c r="M625" s="204">
        <f>M626+M627+M629+M628</f>
        <v>54362821.03</v>
      </c>
      <c r="N625" s="236">
        <f t="shared" si="98"/>
        <v>99.94407766376995</v>
      </c>
    </row>
    <row r="626" spans="1:14" s="134" customFormat="1" ht="108">
      <c r="A626" s="185"/>
      <c r="B626" s="165" t="s">
        <v>121</v>
      </c>
      <c r="C626" s="186" t="s">
        <v>56</v>
      </c>
      <c r="D626" s="164" t="s">
        <v>102</v>
      </c>
      <c r="E626" s="164" t="s">
        <v>107</v>
      </c>
      <c r="F626" s="161" t="s">
        <v>109</v>
      </c>
      <c r="G626" s="162" t="s">
        <v>128</v>
      </c>
      <c r="H626" s="162" t="s">
        <v>108</v>
      </c>
      <c r="I626" s="163" t="s">
        <v>278</v>
      </c>
      <c r="J626" s="164" t="s">
        <v>122</v>
      </c>
      <c r="K626" s="204">
        <v>32486400</v>
      </c>
      <c r="L626" s="204">
        <v>32486400</v>
      </c>
      <c r="M626" s="204">
        <v>32486400</v>
      </c>
      <c r="N626" s="236">
        <f t="shared" si="98"/>
        <v>100</v>
      </c>
    </row>
    <row r="627" spans="1:14" s="134" customFormat="1" ht="54">
      <c r="A627" s="185"/>
      <c r="B627" s="165" t="s">
        <v>225</v>
      </c>
      <c r="C627" s="186" t="s">
        <v>56</v>
      </c>
      <c r="D627" s="164" t="s">
        <v>102</v>
      </c>
      <c r="E627" s="164" t="s">
        <v>107</v>
      </c>
      <c r="F627" s="167" t="s">
        <v>109</v>
      </c>
      <c r="G627" s="168" t="s">
        <v>128</v>
      </c>
      <c r="H627" s="168" t="s">
        <v>108</v>
      </c>
      <c r="I627" s="163" t="s">
        <v>278</v>
      </c>
      <c r="J627" s="164" t="s">
        <v>123</v>
      </c>
      <c r="K627" s="204">
        <v>3106539</v>
      </c>
      <c r="L627" s="204">
        <v>3106539</v>
      </c>
      <c r="M627" s="204">
        <v>3076747.03</v>
      </c>
      <c r="N627" s="236">
        <f t="shared" si="98"/>
        <v>99.04099159868908</v>
      </c>
    </row>
    <row r="628" spans="1:14" s="134" customFormat="1" ht="54">
      <c r="A628" s="185"/>
      <c r="B628" s="171" t="s">
        <v>131</v>
      </c>
      <c r="C628" s="186" t="s">
        <v>56</v>
      </c>
      <c r="D628" s="164" t="s">
        <v>102</v>
      </c>
      <c r="E628" s="164" t="s">
        <v>107</v>
      </c>
      <c r="F628" s="167" t="s">
        <v>109</v>
      </c>
      <c r="G628" s="168" t="s">
        <v>128</v>
      </c>
      <c r="H628" s="168" t="s">
        <v>108</v>
      </c>
      <c r="I628" s="163" t="s">
        <v>278</v>
      </c>
      <c r="J628" s="164" t="s">
        <v>132</v>
      </c>
      <c r="K628" s="204">
        <v>18794100</v>
      </c>
      <c r="L628" s="204">
        <v>18794100</v>
      </c>
      <c r="M628" s="204">
        <v>18794100</v>
      </c>
      <c r="N628" s="236">
        <f t="shared" si="98"/>
        <v>100</v>
      </c>
    </row>
    <row r="629" spans="1:14" s="134" customFormat="1" ht="18">
      <c r="A629" s="185"/>
      <c r="B629" s="171" t="s">
        <v>124</v>
      </c>
      <c r="C629" s="186" t="s">
        <v>56</v>
      </c>
      <c r="D629" s="164" t="s">
        <v>102</v>
      </c>
      <c r="E629" s="164" t="s">
        <v>107</v>
      </c>
      <c r="F629" s="167" t="s">
        <v>109</v>
      </c>
      <c r="G629" s="168" t="s">
        <v>128</v>
      </c>
      <c r="H629" s="168" t="s">
        <v>108</v>
      </c>
      <c r="I629" s="169" t="s">
        <v>278</v>
      </c>
      <c r="J629" s="170" t="s">
        <v>125</v>
      </c>
      <c r="K629" s="204">
        <v>6200</v>
      </c>
      <c r="L629" s="204">
        <v>6200</v>
      </c>
      <c r="M629" s="204">
        <v>5574</v>
      </c>
      <c r="N629" s="236">
        <f t="shared" si="98"/>
        <v>89.90322580645162</v>
      </c>
    </row>
    <row r="630" spans="1:14" s="134" customFormat="1" ht="18">
      <c r="A630" s="185"/>
      <c r="B630" s="171" t="s">
        <v>517</v>
      </c>
      <c r="C630" s="186" t="s">
        <v>56</v>
      </c>
      <c r="D630" s="164" t="s">
        <v>102</v>
      </c>
      <c r="E630" s="164" t="s">
        <v>107</v>
      </c>
      <c r="F630" s="167" t="s">
        <v>109</v>
      </c>
      <c r="G630" s="168" t="s">
        <v>128</v>
      </c>
      <c r="H630" s="168" t="s">
        <v>108</v>
      </c>
      <c r="I630" s="169" t="s">
        <v>277</v>
      </c>
      <c r="J630" s="170"/>
      <c r="K630" s="204">
        <f>K631</f>
        <v>550900</v>
      </c>
      <c r="L630" s="204">
        <f>L631</f>
        <v>550900</v>
      </c>
      <c r="M630" s="204">
        <f>M631</f>
        <v>550900</v>
      </c>
      <c r="N630" s="236">
        <f t="shared" si="98"/>
        <v>100</v>
      </c>
    </row>
    <row r="631" spans="1:14" s="134" customFormat="1" ht="54">
      <c r="A631" s="185"/>
      <c r="B631" s="171" t="s">
        <v>225</v>
      </c>
      <c r="C631" s="186" t="s">
        <v>56</v>
      </c>
      <c r="D631" s="164" t="s">
        <v>102</v>
      </c>
      <c r="E631" s="164" t="s">
        <v>107</v>
      </c>
      <c r="F631" s="161" t="s">
        <v>109</v>
      </c>
      <c r="G631" s="162" t="s">
        <v>128</v>
      </c>
      <c r="H631" s="162" t="s">
        <v>108</v>
      </c>
      <c r="I631" s="163" t="s">
        <v>277</v>
      </c>
      <c r="J631" s="164" t="s">
        <v>123</v>
      </c>
      <c r="K631" s="204">
        <v>550900</v>
      </c>
      <c r="L631" s="204">
        <v>550900</v>
      </c>
      <c r="M631" s="204">
        <v>550900</v>
      </c>
      <c r="N631" s="236">
        <f t="shared" si="98"/>
        <v>100</v>
      </c>
    </row>
    <row r="632" spans="1:14" s="134" customFormat="1" ht="36">
      <c r="A632" s="185"/>
      <c r="B632" s="171" t="s">
        <v>184</v>
      </c>
      <c r="C632" s="186" t="s">
        <v>56</v>
      </c>
      <c r="D632" s="164" t="s">
        <v>102</v>
      </c>
      <c r="E632" s="164" t="s">
        <v>107</v>
      </c>
      <c r="F632" s="161" t="s">
        <v>109</v>
      </c>
      <c r="G632" s="162" t="s">
        <v>128</v>
      </c>
      <c r="H632" s="162" t="s">
        <v>108</v>
      </c>
      <c r="I632" s="163" t="s">
        <v>280</v>
      </c>
      <c r="J632" s="164"/>
      <c r="K632" s="204">
        <f>K633+K634</f>
        <v>24800</v>
      </c>
      <c r="L632" s="204">
        <f>L633+L634</f>
        <v>24800</v>
      </c>
      <c r="M632" s="204">
        <f>M633+M634</f>
        <v>24799.96</v>
      </c>
      <c r="N632" s="236">
        <f t="shared" si="98"/>
        <v>99.99983870967742</v>
      </c>
    </row>
    <row r="633" spans="1:14" s="134" customFormat="1" ht="54">
      <c r="A633" s="185"/>
      <c r="B633" s="171" t="s">
        <v>225</v>
      </c>
      <c r="C633" s="186" t="s">
        <v>56</v>
      </c>
      <c r="D633" s="164" t="s">
        <v>102</v>
      </c>
      <c r="E633" s="164" t="s">
        <v>107</v>
      </c>
      <c r="F633" s="161" t="s">
        <v>109</v>
      </c>
      <c r="G633" s="162" t="s">
        <v>128</v>
      </c>
      <c r="H633" s="162" t="s">
        <v>108</v>
      </c>
      <c r="I633" s="163" t="s">
        <v>280</v>
      </c>
      <c r="J633" s="164" t="s">
        <v>123</v>
      </c>
      <c r="K633" s="204">
        <v>10000</v>
      </c>
      <c r="L633" s="204">
        <v>10000</v>
      </c>
      <c r="M633" s="204">
        <v>10000</v>
      </c>
      <c r="N633" s="236">
        <f t="shared" si="98"/>
        <v>100</v>
      </c>
    </row>
    <row r="634" spans="1:14" s="134" customFormat="1" ht="54">
      <c r="A634" s="185"/>
      <c r="B634" s="165" t="s">
        <v>131</v>
      </c>
      <c r="C634" s="186" t="s">
        <v>56</v>
      </c>
      <c r="D634" s="164" t="s">
        <v>102</v>
      </c>
      <c r="E634" s="164" t="s">
        <v>107</v>
      </c>
      <c r="F634" s="167" t="s">
        <v>109</v>
      </c>
      <c r="G634" s="168" t="s">
        <v>128</v>
      </c>
      <c r="H634" s="168" t="s">
        <v>108</v>
      </c>
      <c r="I634" s="169" t="s">
        <v>280</v>
      </c>
      <c r="J634" s="170" t="s">
        <v>132</v>
      </c>
      <c r="K634" s="204">
        <v>14800</v>
      </c>
      <c r="L634" s="204">
        <v>14800</v>
      </c>
      <c r="M634" s="204">
        <v>14799.96</v>
      </c>
      <c r="N634" s="236">
        <f t="shared" si="98"/>
        <v>99.99972972972972</v>
      </c>
    </row>
    <row r="635" spans="1:14" s="134" customFormat="1" ht="54">
      <c r="A635" s="185"/>
      <c r="B635" s="188" t="s">
        <v>696</v>
      </c>
      <c r="C635" s="186" t="s">
        <v>56</v>
      </c>
      <c r="D635" s="164" t="s">
        <v>102</v>
      </c>
      <c r="E635" s="164" t="s">
        <v>107</v>
      </c>
      <c r="F635" s="167" t="s">
        <v>109</v>
      </c>
      <c r="G635" s="168" t="s">
        <v>128</v>
      </c>
      <c r="H635" s="168" t="s">
        <v>108</v>
      </c>
      <c r="I635" s="169" t="s">
        <v>697</v>
      </c>
      <c r="J635" s="170"/>
      <c r="K635" s="204">
        <f>K636</f>
        <v>518400</v>
      </c>
      <c r="L635" s="204">
        <f>L636</f>
        <v>518400</v>
      </c>
      <c r="M635" s="204">
        <f>M636</f>
        <v>329054.26</v>
      </c>
      <c r="N635" s="236">
        <f t="shared" si="98"/>
        <v>63.47497299382716</v>
      </c>
    </row>
    <row r="636" spans="1:14" s="134" customFormat="1" ht="54">
      <c r="A636" s="185"/>
      <c r="B636" s="165" t="s">
        <v>131</v>
      </c>
      <c r="C636" s="186" t="s">
        <v>56</v>
      </c>
      <c r="D636" s="164" t="s">
        <v>102</v>
      </c>
      <c r="E636" s="164" t="s">
        <v>107</v>
      </c>
      <c r="F636" s="161" t="s">
        <v>109</v>
      </c>
      <c r="G636" s="162" t="s">
        <v>128</v>
      </c>
      <c r="H636" s="162" t="s">
        <v>108</v>
      </c>
      <c r="I636" s="163" t="s">
        <v>697</v>
      </c>
      <c r="J636" s="164" t="s">
        <v>132</v>
      </c>
      <c r="K636" s="204">
        <v>518400</v>
      </c>
      <c r="L636" s="204">
        <v>518400</v>
      </c>
      <c r="M636" s="204">
        <v>329054.26</v>
      </c>
      <c r="N636" s="236">
        <f t="shared" si="98"/>
        <v>63.47497299382716</v>
      </c>
    </row>
    <row r="637" spans="1:14" s="134" customFormat="1" ht="108">
      <c r="A637" s="185"/>
      <c r="B637" s="151" t="s">
        <v>229</v>
      </c>
      <c r="C637" s="186" t="s">
        <v>56</v>
      </c>
      <c r="D637" s="164" t="s">
        <v>102</v>
      </c>
      <c r="E637" s="164" t="s">
        <v>107</v>
      </c>
      <c r="F637" s="161" t="s">
        <v>109</v>
      </c>
      <c r="G637" s="162" t="s">
        <v>128</v>
      </c>
      <c r="H637" s="162" t="s">
        <v>108</v>
      </c>
      <c r="I637" s="163" t="s">
        <v>283</v>
      </c>
      <c r="J637" s="164"/>
      <c r="K637" s="204">
        <f>K638+K639</f>
        <v>6816400</v>
      </c>
      <c r="L637" s="204">
        <f>L638+L639</f>
        <v>6816400</v>
      </c>
      <c r="M637" s="204">
        <f>M638+M639</f>
        <v>6816400</v>
      </c>
      <c r="N637" s="236">
        <f t="shared" si="98"/>
        <v>100</v>
      </c>
    </row>
    <row r="638" spans="1:14" s="134" customFormat="1" ht="108">
      <c r="A638" s="185"/>
      <c r="B638" s="171" t="s">
        <v>121</v>
      </c>
      <c r="C638" s="186" t="s">
        <v>56</v>
      </c>
      <c r="D638" s="164" t="s">
        <v>102</v>
      </c>
      <c r="E638" s="164" t="s">
        <v>107</v>
      </c>
      <c r="F638" s="161" t="s">
        <v>109</v>
      </c>
      <c r="G638" s="162" t="s">
        <v>128</v>
      </c>
      <c r="H638" s="162" t="s">
        <v>108</v>
      </c>
      <c r="I638" s="163" t="s">
        <v>283</v>
      </c>
      <c r="J638" s="164" t="s">
        <v>122</v>
      </c>
      <c r="K638" s="204">
        <v>6353600</v>
      </c>
      <c r="L638" s="204">
        <v>6353600</v>
      </c>
      <c r="M638" s="204">
        <v>6353600</v>
      </c>
      <c r="N638" s="236">
        <f t="shared" si="98"/>
        <v>100</v>
      </c>
    </row>
    <row r="639" spans="1:14" s="134" customFormat="1" ht="54">
      <c r="A639" s="185"/>
      <c r="B639" s="165" t="s">
        <v>225</v>
      </c>
      <c r="C639" s="186" t="s">
        <v>56</v>
      </c>
      <c r="D639" s="164" t="s">
        <v>102</v>
      </c>
      <c r="E639" s="164" t="s">
        <v>107</v>
      </c>
      <c r="F639" s="161" t="s">
        <v>109</v>
      </c>
      <c r="G639" s="162" t="s">
        <v>128</v>
      </c>
      <c r="H639" s="162" t="s">
        <v>108</v>
      </c>
      <c r="I639" s="163" t="s">
        <v>283</v>
      </c>
      <c r="J639" s="164" t="s">
        <v>123</v>
      </c>
      <c r="K639" s="204">
        <v>462800</v>
      </c>
      <c r="L639" s="204">
        <v>462800</v>
      </c>
      <c r="M639" s="204">
        <v>462800</v>
      </c>
      <c r="N639" s="236">
        <f t="shared" si="98"/>
        <v>100</v>
      </c>
    </row>
    <row r="640" spans="1:14" s="134" customFormat="1" ht="18">
      <c r="A640" s="185"/>
      <c r="B640" s="165" t="s">
        <v>70</v>
      </c>
      <c r="C640" s="186" t="s">
        <v>56</v>
      </c>
      <c r="D640" s="164" t="s">
        <v>103</v>
      </c>
      <c r="E640" s="164"/>
      <c r="F640" s="161"/>
      <c r="G640" s="162"/>
      <c r="H640" s="162"/>
      <c r="I640" s="163"/>
      <c r="J640" s="164"/>
      <c r="K640" s="204">
        <f aca="true" t="shared" si="100" ref="K640:M644">K641</f>
        <v>6715000</v>
      </c>
      <c r="L640" s="204">
        <f t="shared" si="100"/>
        <v>6715000</v>
      </c>
      <c r="M640" s="204">
        <f t="shared" si="100"/>
        <v>6592273.51</v>
      </c>
      <c r="N640" s="236">
        <f t="shared" si="98"/>
        <v>98.17235309009679</v>
      </c>
    </row>
    <row r="641" spans="1:14" s="134" customFormat="1" ht="18">
      <c r="A641" s="185"/>
      <c r="B641" s="165" t="s">
        <v>111</v>
      </c>
      <c r="C641" s="186" t="s">
        <v>56</v>
      </c>
      <c r="D641" s="164" t="s">
        <v>103</v>
      </c>
      <c r="E641" s="164" t="s">
        <v>98</v>
      </c>
      <c r="F641" s="161"/>
      <c r="G641" s="162"/>
      <c r="H641" s="162"/>
      <c r="I641" s="163"/>
      <c r="J641" s="164"/>
      <c r="K641" s="204">
        <f t="shared" si="100"/>
        <v>6715000</v>
      </c>
      <c r="L641" s="204">
        <f t="shared" si="100"/>
        <v>6715000</v>
      </c>
      <c r="M641" s="204">
        <f t="shared" si="100"/>
        <v>6592273.51</v>
      </c>
      <c r="N641" s="236">
        <f t="shared" si="98"/>
        <v>98.17235309009679</v>
      </c>
    </row>
    <row r="642" spans="1:14" s="134" customFormat="1" ht="54">
      <c r="A642" s="185"/>
      <c r="B642" s="165" t="s">
        <v>179</v>
      </c>
      <c r="C642" s="186" t="s">
        <v>56</v>
      </c>
      <c r="D642" s="164" t="s">
        <v>103</v>
      </c>
      <c r="E642" s="164" t="s">
        <v>98</v>
      </c>
      <c r="F642" s="161" t="s">
        <v>109</v>
      </c>
      <c r="G642" s="162" t="s">
        <v>119</v>
      </c>
      <c r="H642" s="162" t="s">
        <v>275</v>
      </c>
      <c r="I642" s="163" t="s">
        <v>276</v>
      </c>
      <c r="J642" s="170"/>
      <c r="K642" s="204">
        <f t="shared" si="100"/>
        <v>6715000</v>
      </c>
      <c r="L642" s="204">
        <f t="shared" si="100"/>
        <v>6715000</v>
      </c>
      <c r="M642" s="204">
        <f t="shared" si="100"/>
        <v>6592273.51</v>
      </c>
      <c r="N642" s="236">
        <f t="shared" si="98"/>
        <v>98.17235309009679</v>
      </c>
    </row>
    <row r="643" spans="1:14" s="134" customFormat="1" ht="36">
      <c r="A643" s="185"/>
      <c r="B643" s="165" t="s">
        <v>143</v>
      </c>
      <c r="C643" s="186" t="s">
        <v>56</v>
      </c>
      <c r="D643" s="164" t="s">
        <v>103</v>
      </c>
      <c r="E643" s="164" t="s">
        <v>98</v>
      </c>
      <c r="F643" s="161" t="s">
        <v>109</v>
      </c>
      <c r="G643" s="162" t="s">
        <v>18</v>
      </c>
      <c r="H643" s="162" t="s">
        <v>275</v>
      </c>
      <c r="I643" s="163" t="s">
        <v>276</v>
      </c>
      <c r="J643" s="170"/>
      <c r="K643" s="204">
        <f t="shared" si="100"/>
        <v>6715000</v>
      </c>
      <c r="L643" s="204">
        <f t="shared" si="100"/>
        <v>6715000</v>
      </c>
      <c r="M643" s="204">
        <f t="shared" si="100"/>
        <v>6592273.51</v>
      </c>
      <c r="N643" s="236">
        <f t="shared" si="98"/>
        <v>98.17235309009679</v>
      </c>
    </row>
    <row r="644" spans="1:14" s="134" customFormat="1" ht="36">
      <c r="A644" s="185"/>
      <c r="B644" s="165" t="s">
        <v>226</v>
      </c>
      <c r="C644" s="186" t="s">
        <v>56</v>
      </c>
      <c r="D644" s="164" t="s">
        <v>103</v>
      </c>
      <c r="E644" s="164" t="s">
        <v>98</v>
      </c>
      <c r="F644" s="161" t="s">
        <v>109</v>
      </c>
      <c r="G644" s="162" t="s">
        <v>18</v>
      </c>
      <c r="H644" s="162" t="s">
        <v>108</v>
      </c>
      <c r="I644" s="163" t="s">
        <v>276</v>
      </c>
      <c r="J644" s="170"/>
      <c r="K644" s="204">
        <f t="shared" si="100"/>
        <v>6715000</v>
      </c>
      <c r="L644" s="204">
        <f t="shared" si="100"/>
        <v>6715000</v>
      </c>
      <c r="M644" s="204">
        <f t="shared" si="100"/>
        <v>6592273.51</v>
      </c>
      <c r="N644" s="236">
        <f t="shared" si="98"/>
        <v>98.17235309009679</v>
      </c>
    </row>
    <row r="645" spans="1:14" s="134" customFormat="1" ht="126">
      <c r="A645" s="185"/>
      <c r="B645" s="165" t="s">
        <v>227</v>
      </c>
      <c r="C645" s="186" t="s">
        <v>56</v>
      </c>
      <c r="D645" s="164" t="s">
        <v>103</v>
      </c>
      <c r="E645" s="164" t="s">
        <v>98</v>
      </c>
      <c r="F645" s="161" t="s">
        <v>109</v>
      </c>
      <c r="G645" s="162" t="s">
        <v>18</v>
      </c>
      <c r="H645" s="162" t="s">
        <v>108</v>
      </c>
      <c r="I645" s="163" t="s">
        <v>281</v>
      </c>
      <c r="J645" s="164"/>
      <c r="K645" s="204">
        <f>K646+K647</f>
        <v>6715000</v>
      </c>
      <c r="L645" s="204">
        <f>L646+L647</f>
        <v>6715000</v>
      </c>
      <c r="M645" s="204">
        <f>M646+M647</f>
        <v>6592273.51</v>
      </c>
      <c r="N645" s="236">
        <f t="shared" si="98"/>
        <v>98.17235309009679</v>
      </c>
    </row>
    <row r="646" spans="1:14" s="134" customFormat="1" ht="54">
      <c r="A646" s="185"/>
      <c r="B646" s="177" t="s">
        <v>225</v>
      </c>
      <c r="C646" s="186" t="s">
        <v>56</v>
      </c>
      <c r="D646" s="164" t="s">
        <v>103</v>
      </c>
      <c r="E646" s="164" t="s">
        <v>98</v>
      </c>
      <c r="F646" s="161" t="s">
        <v>109</v>
      </c>
      <c r="G646" s="162" t="s">
        <v>18</v>
      </c>
      <c r="H646" s="162" t="s">
        <v>108</v>
      </c>
      <c r="I646" s="163" t="s">
        <v>281</v>
      </c>
      <c r="J646" s="164" t="s">
        <v>123</v>
      </c>
      <c r="K646" s="204">
        <v>99200</v>
      </c>
      <c r="L646" s="204">
        <v>99200</v>
      </c>
      <c r="M646" s="204">
        <v>94765.77</v>
      </c>
      <c r="N646" s="236">
        <f t="shared" si="98"/>
        <v>95.53001008064517</v>
      </c>
    </row>
    <row r="647" spans="1:14" s="134" customFormat="1" ht="36">
      <c r="A647" s="185"/>
      <c r="B647" s="165" t="s">
        <v>141</v>
      </c>
      <c r="C647" s="199" t="s">
        <v>56</v>
      </c>
      <c r="D647" s="170" t="s">
        <v>103</v>
      </c>
      <c r="E647" s="170" t="s">
        <v>98</v>
      </c>
      <c r="F647" s="161" t="s">
        <v>109</v>
      </c>
      <c r="G647" s="162" t="s">
        <v>18</v>
      </c>
      <c r="H647" s="162" t="s">
        <v>108</v>
      </c>
      <c r="I647" s="163" t="s">
        <v>281</v>
      </c>
      <c r="J647" s="170" t="s">
        <v>142</v>
      </c>
      <c r="K647" s="204">
        <v>6615800</v>
      </c>
      <c r="L647" s="204">
        <v>6615800</v>
      </c>
      <c r="M647" s="204">
        <v>6497507.74</v>
      </c>
      <c r="N647" s="236">
        <f t="shared" si="98"/>
        <v>98.21197345748058</v>
      </c>
    </row>
    <row r="648" spans="1:14" s="134" customFormat="1" ht="18">
      <c r="A648" s="185"/>
      <c r="B648" s="165"/>
      <c r="C648" s="199"/>
      <c r="D648" s="170"/>
      <c r="E648" s="170"/>
      <c r="F648" s="161"/>
      <c r="G648" s="162"/>
      <c r="H648" s="162"/>
      <c r="I648" s="163"/>
      <c r="J648" s="170"/>
      <c r="K648" s="204"/>
      <c r="L648" s="204"/>
      <c r="M648" s="204"/>
      <c r="N648" s="236"/>
    </row>
    <row r="649" spans="1:14" s="134" customFormat="1" ht="51.75">
      <c r="A649" s="532">
        <v>6</v>
      </c>
      <c r="B649" s="533" t="s">
        <v>2</v>
      </c>
      <c r="C649" s="559" t="s">
        <v>55</v>
      </c>
      <c r="D649" s="560"/>
      <c r="E649" s="560"/>
      <c r="F649" s="536"/>
      <c r="G649" s="537"/>
      <c r="H649" s="537"/>
      <c r="I649" s="538"/>
      <c r="J649" s="535"/>
      <c r="K649" s="234">
        <f>K663+K686+K650</f>
        <v>114653100</v>
      </c>
      <c r="L649" s="234">
        <f>L663+L686+L650</f>
        <v>114653100</v>
      </c>
      <c r="M649" s="234">
        <f>M663+M686+M650</f>
        <v>113824967.49</v>
      </c>
      <c r="N649" s="235">
        <f t="shared" si="98"/>
        <v>99.27770595823401</v>
      </c>
    </row>
    <row r="650" spans="1:14" s="134" customFormat="1" ht="18">
      <c r="A650" s="323"/>
      <c r="B650" s="324" t="s">
        <v>62</v>
      </c>
      <c r="C650" s="199" t="s">
        <v>55</v>
      </c>
      <c r="D650" s="170" t="s">
        <v>108</v>
      </c>
      <c r="E650" s="170"/>
      <c r="F650" s="161"/>
      <c r="G650" s="162"/>
      <c r="H650" s="162"/>
      <c r="I650" s="316"/>
      <c r="J650" s="325"/>
      <c r="K650" s="204">
        <f>K651</f>
        <v>676000</v>
      </c>
      <c r="L650" s="204">
        <f>L651</f>
        <v>676000</v>
      </c>
      <c r="M650" s="204">
        <f>M651</f>
        <v>667910.9199999999</v>
      </c>
      <c r="N650" s="236">
        <f t="shared" si="98"/>
        <v>98.80339053254437</v>
      </c>
    </row>
    <row r="651" spans="1:14" s="134" customFormat="1" ht="18">
      <c r="A651" s="326"/>
      <c r="B651" s="165" t="s">
        <v>63</v>
      </c>
      <c r="C651" s="199" t="s">
        <v>55</v>
      </c>
      <c r="D651" s="170" t="s">
        <v>108</v>
      </c>
      <c r="E651" s="170" t="s">
        <v>23</v>
      </c>
      <c r="F651" s="161"/>
      <c r="G651" s="162"/>
      <c r="H651" s="162"/>
      <c r="I651" s="327"/>
      <c r="J651" s="328"/>
      <c r="K651" s="204">
        <f>K653</f>
        <v>676000</v>
      </c>
      <c r="L651" s="204">
        <f>L653</f>
        <v>676000</v>
      </c>
      <c r="M651" s="204">
        <f>M653</f>
        <v>667910.9199999999</v>
      </c>
      <c r="N651" s="236">
        <f t="shared" si="98"/>
        <v>98.80339053254437</v>
      </c>
    </row>
    <row r="652" spans="1:14" s="134" customFormat="1" ht="54">
      <c r="A652" s="326"/>
      <c r="B652" s="329" t="s">
        <v>189</v>
      </c>
      <c r="C652" s="199" t="s">
        <v>55</v>
      </c>
      <c r="D652" s="170" t="s">
        <v>108</v>
      </c>
      <c r="E652" s="170" t="s">
        <v>23</v>
      </c>
      <c r="F652" s="161" t="s">
        <v>110</v>
      </c>
      <c r="G652" s="162" t="s">
        <v>119</v>
      </c>
      <c r="H652" s="162" t="s">
        <v>275</v>
      </c>
      <c r="I652" s="330" t="s">
        <v>276</v>
      </c>
      <c r="J652" s="328"/>
      <c r="K652" s="204">
        <f>K653</f>
        <v>676000</v>
      </c>
      <c r="L652" s="204">
        <f>L653</f>
        <v>676000</v>
      </c>
      <c r="M652" s="204">
        <f>M653</f>
        <v>667910.9199999999</v>
      </c>
      <c r="N652" s="236">
        <f t="shared" si="98"/>
        <v>98.80339053254437</v>
      </c>
    </row>
    <row r="653" spans="1:14" s="134" customFormat="1" ht="54">
      <c r="A653" s="178"/>
      <c r="B653" s="198" t="s">
        <v>191</v>
      </c>
      <c r="C653" s="237" t="s">
        <v>55</v>
      </c>
      <c r="D653" s="202" t="s">
        <v>108</v>
      </c>
      <c r="E653" s="202" t="s">
        <v>23</v>
      </c>
      <c r="F653" s="200" t="s">
        <v>110</v>
      </c>
      <c r="G653" s="187" t="s">
        <v>128</v>
      </c>
      <c r="H653" s="187" t="s">
        <v>275</v>
      </c>
      <c r="I653" s="201" t="s">
        <v>276</v>
      </c>
      <c r="J653" s="202"/>
      <c r="K653" s="233">
        <f>K657+K654+K660</f>
        <v>676000</v>
      </c>
      <c r="L653" s="233">
        <f>L657+L654+L660</f>
        <v>676000</v>
      </c>
      <c r="M653" s="233">
        <f>M657+M654+M660</f>
        <v>667910.9199999999</v>
      </c>
      <c r="N653" s="236">
        <f t="shared" si="98"/>
        <v>98.80339053254437</v>
      </c>
    </row>
    <row r="654" spans="1:14" s="134" customFormat="1" ht="36">
      <c r="A654" s="178"/>
      <c r="B654" s="198" t="s">
        <v>234</v>
      </c>
      <c r="C654" s="237" t="s">
        <v>55</v>
      </c>
      <c r="D654" s="202" t="s">
        <v>108</v>
      </c>
      <c r="E654" s="202" t="s">
        <v>23</v>
      </c>
      <c r="F654" s="200" t="s">
        <v>110</v>
      </c>
      <c r="G654" s="187" t="s">
        <v>128</v>
      </c>
      <c r="H654" s="187" t="s">
        <v>108</v>
      </c>
      <c r="I654" s="201" t="s">
        <v>276</v>
      </c>
      <c r="J654" s="202"/>
      <c r="K654" s="204">
        <f aca="true" t="shared" si="101" ref="K654:M655">K655</f>
        <v>526000</v>
      </c>
      <c r="L654" s="204">
        <f t="shared" si="101"/>
        <v>526000</v>
      </c>
      <c r="M654" s="204">
        <f t="shared" si="101"/>
        <v>518319.96</v>
      </c>
      <c r="N654" s="236">
        <f t="shared" si="98"/>
        <v>98.53991634980989</v>
      </c>
    </row>
    <row r="655" spans="1:14" s="134" customFormat="1" ht="54">
      <c r="A655" s="178"/>
      <c r="B655" s="198" t="s">
        <v>377</v>
      </c>
      <c r="C655" s="237" t="s">
        <v>55</v>
      </c>
      <c r="D655" s="202" t="s">
        <v>108</v>
      </c>
      <c r="E655" s="202" t="s">
        <v>23</v>
      </c>
      <c r="F655" s="200" t="s">
        <v>110</v>
      </c>
      <c r="G655" s="187" t="s">
        <v>128</v>
      </c>
      <c r="H655" s="187" t="s">
        <v>108</v>
      </c>
      <c r="I655" s="201" t="s">
        <v>378</v>
      </c>
      <c r="J655" s="202"/>
      <c r="K655" s="204">
        <f t="shared" si="101"/>
        <v>526000</v>
      </c>
      <c r="L655" s="204">
        <f t="shared" si="101"/>
        <v>526000</v>
      </c>
      <c r="M655" s="204">
        <f t="shared" si="101"/>
        <v>518319.96</v>
      </c>
      <c r="N655" s="236">
        <f t="shared" si="98"/>
        <v>98.53991634980989</v>
      </c>
    </row>
    <row r="656" spans="1:14" s="134" customFormat="1" ht="54">
      <c r="A656" s="178"/>
      <c r="B656" s="165" t="s">
        <v>225</v>
      </c>
      <c r="C656" s="237" t="s">
        <v>55</v>
      </c>
      <c r="D656" s="202" t="s">
        <v>108</v>
      </c>
      <c r="E656" s="202" t="s">
        <v>23</v>
      </c>
      <c r="F656" s="200" t="s">
        <v>110</v>
      </c>
      <c r="G656" s="187" t="s">
        <v>128</v>
      </c>
      <c r="H656" s="187" t="s">
        <v>108</v>
      </c>
      <c r="I656" s="201" t="s">
        <v>378</v>
      </c>
      <c r="J656" s="202" t="s">
        <v>123</v>
      </c>
      <c r="K656" s="204">
        <v>526000</v>
      </c>
      <c r="L656" s="204">
        <v>526000</v>
      </c>
      <c r="M656" s="204">
        <v>518319.96</v>
      </c>
      <c r="N656" s="236">
        <f t="shared" si="98"/>
        <v>98.53991634980989</v>
      </c>
    </row>
    <row r="657" spans="1:14" s="134" customFormat="1" ht="36">
      <c r="A657" s="178"/>
      <c r="B657" s="165" t="s">
        <v>351</v>
      </c>
      <c r="C657" s="237" t="s">
        <v>55</v>
      </c>
      <c r="D657" s="202" t="s">
        <v>108</v>
      </c>
      <c r="E657" s="202" t="s">
        <v>23</v>
      </c>
      <c r="F657" s="200" t="s">
        <v>110</v>
      </c>
      <c r="G657" s="187" t="s">
        <v>128</v>
      </c>
      <c r="H657" s="187" t="s">
        <v>109</v>
      </c>
      <c r="I657" s="201" t="s">
        <v>276</v>
      </c>
      <c r="J657" s="202"/>
      <c r="K657" s="204">
        <f aca="true" t="shared" si="102" ref="K657:M658">K658</f>
        <v>50000</v>
      </c>
      <c r="L657" s="204">
        <f t="shared" si="102"/>
        <v>50000</v>
      </c>
      <c r="M657" s="204">
        <f t="shared" si="102"/>
        <v>50000</v>
      </c>
      <c r="N657" s="236">
        <f t="shared" si="98"/>
        <v>100</v>
      </c>
    </row>
    <row r="658" spans="1:14" s="134" customFormat="1" ht="54">
      <c r="A658" s="178"/>
      <c r="B658" s="198" t="s">
        <v>352</v>
      </c>
      <c r="C658" s="237" t="s">
        <v>55</v>
      </c>
      <c r="D658" s="202" t="s">
        <v>108</v>
      </c>
      <c r="E658" s="202" t="s">
        <v>23</v>
      </c>
      <c r="F658" s="200" t="s">
        <v>110</v>
      </c>
      <c r="G658" s="187" t="s">
        <v>128</v>
      </c>
      <c r="H658" s="187" t="s">
        <v>109</v>
      </c>
      <c r="I658" s="201" t="s">
        <v>312</v>
      </c>
      <c r="J658" s="202"/>
      <c r="K658" s="204">
        <f t="shared" si="102"/>
        <v>50000</v>
      </c>
      <c r="L658" s="204">
        <f t="shared" si="102"/>
        <v>50000</v>
      </c>
      <c r="M658" s="204">
        <f t="shared" si="102"/>
        <v>50000</v>
      </c>
      <c r="N658" s="236">
        <f t="shared" si="98"/>
        <v>100</v>
      </c>
    </row>
    <row r="659" spans="1:14" s="134" customFormat="1" ht="54">
      <c r="A659" s="178"/>
      <c r="B659" s="331" t="s">
        <v>225</v>
      </c>
      <c r="C659" s="237" t="s">
        <v>55</v>
      </c>
      <c r="D659" s="202" t="s">
        <v>108</v>
      </c>
      <c r="E659" s="202" t="s">
        <v>23</v>
      </c>
      <c r="F659" s="200" t="s">
        <v>110</v>
      </c>
      <c r="G659" s="187" t="s">
        <v>128</v>
      </c>
      <c r="H659" s="187" t="s">
        <v>109</v>
      </c>
      <c r="I659" s="201" t="s">
        <v>312</v>
      </c>
      <c r="J659" s="202" t="s">
        <v>123</v>
      </c>
      <c r="K659" s="204">
        <v>50000</v>
      </c>
      <c r="L659" s="204">
        <v>50000</v>
      </c>
      <c r="M659" s="204">
        <v>50000</v>
      </c>
      <c r="N659" s="236">
        <f t="shared" si="98"/>
        <v>100</v>
      </c>
    </row>
    <row r="660" spans="1:14" s="134" customFormat="1" ht="36">
      <c r="A660" s="178"/>
      <c r="B660" s="165" t="s">
        <v>355</v>
      </c>
      <c r="C660" s="237" t="s">
        <v>55</v>
      </c>
      <c r="D660" s="202" t="s">
        <v>108</v>
      </c>
      <c r="E660" s="202" t="s">
        <v>23</v>
      </c>
      <c r="F660" s="200" t="s">
        <v>110</v>
      </c>
      <c r="G660" s="187" t="s">
        <v>128</v>
      </c>
      <c r="H660" s="187" t="s">
        <v>110</v>
      </c>
      <c r="I660" s="201" t="s">
        <v>276</v>
      </c>
      <c r="J660" s="202"/>
      <c r="K660" s="204">
        <f aca="true" t="shared" si="103" ref="K660:M661">K661</f>
        <v>100000</v>
      </c>
      <c r="L660" s="204">
        <f t="shared" si="103"/>
        <v>100000</v>
      </c>
      <c r="M660" s="204">
        <f t="shared" si="103"/>
        <v>99590.96</v>
      </c>
      <c r="N660" s="236">
        <f t="shared" si="98"/>
        <v>99.59096000000001</v>
      </c>
    </row>
    <row r="661" spans="1:14" s="134" customFormat="1" ht="36">
      <c r="A661" s="185"/>
      <c r="B661" s="188" t="s">
        <v>94</v>
      </c>
      <c r="C661" s="186" t="s">
        <v>55</v>
      </c>
      <c r="D661" s="164" t="s">
        <v>108</v>
      </c>
      <c r="E661" s="164" t="s">
        <v>23</v>
      </c>
      <c r="F661" s="161" t="s">
        <v>110</v>
      </c>
      <c r="G661" s="162" t="s">
        <v>128</v>
      </c>
      <c r="H661" s="162" t="s">
        <v>110</v>
      </c>
      <c r="I661" s="163" t="s">
        <v>300</v>
      </c>
      <c r="J661" s="164"/>
      <c r="K661" s="204">
        <f t="shared" si="103"/>
        <v>100000</v>
      </c>
      <c r="L661" s="204">
        <f t="shared" si="103"/>
        <v>100000</v>
      </c>
      <c r="M661" s="204">
        <f t="shared" si="103"/>
        <v>99590.96</v>
      </c>
      <c r="N661" s="236">
        <f t="shared" si="98"/>
        <v>99.59096000000001</v>
      </c>
    </row>
    <row r="662" spans="1:14" s="134" customFormat="1" ht="18">
      <c r="A662" s="185"/>
      <c r="B662" s="188" t="s">
        <v>124</v>
      </c>
      <c r="C662" s="186" t="s">
        <v>55</v>
      </c>
      <c r="D662" s="164" t="s">
        <v>108</v>
      </c>
      <c r="E662" s="164" t="s">
        <v>23</v>
      </c>
      <c r="F662" s="161" t="s">
        <v>110</v>
      </c>
      <c r="G662" s="162" t="s">
        <v>128</v>
      </c>
      <c r="H662" s="162" t="s">
        <v>110</v>
      </c>
      <c r="I662" s="163" t="s">
        <v>300</v>
      </c>
      <c r="J662" s="164" t="s">
        <v>125</v>
      </c>
      <c r="K662" s="204">
        <v>100000</v>
      </c>
      <c r="L662" s="204">
        <v>100000</v>
      </c>
      <c r="M662" s="204">
        <v>99590.96</v>
      </c>
      <c r="N662" s="236">
        <f t="shared" si="98"/>
        <v>99.59096000000001</v>
      </c>
    </row>
    <row r="663" spans="1:14" s="134" customFormat="1" ht="18">
      <c r="A663" s="185"/>
      <c r="B663" s="165" t="s">
        <v>99</v>
      </c>
      <c r="C663" s="186" t="s">
        <v>55</v>
      </c>
      <c r="D663" s="164" t="s">
        <v>102</v>
      </c>
      <c r="E663" s="164"/>
      <c r="F663" s="161"/>
      <c r="G663" s="162"/>
      <c r="H663" s="162"/>
      <c r="I663" s="163"/>
      <c r="J663" s="164"/>
      <c r="K663" s="204">
        <f>K664+K680+K674</f>
        <v>63361400</v>
      </c>
      <c r="L663" s="204">
        <f>L664+L680+L674</f>
        <v>63361400</v>
      </c>
      <c r="M663" s="204">
        <f>M664+M680+M674</f>
        <v>63360839.3</v>
      </c>
      <c r="N663" s="236">
        <f t="shared" si="98"/>
        <v>99.99911507637141</v>
      </c>
    </row>
    <row r="664" spans="1:14" s="134" customFormat="1" ht="18">
      <c r="A664" s="185"/>
      <c r="B664" s="188" t="s">
        <v>344</v>
      </c>
      <c r="C664" s="186" t="s">
        <v>55</v>
      </c>
      <c r="D664" s="164" t="s">
        <v>102</v>
      </c>
      <c r="E664" s="164" t="s">
        <v>110</v>
      </c>
      <c r="F664" s="161"/>
      <c r="G664" s="162"/>
      <c r="H664" s="162"/>
      <c r="I664" s="163"/>
      <c r="J664" s="164"/>
      <c r="K664" s="204">
        <f aca="true" t="shared" si="104" ref="K664:M665">K665</f>
        <v>62787400</v>
      </c>
      <c r="L664" s="204">
        <f t="shared" si="104"/>
        <v>62787400</v>
      </c>
      <c r="M664" s="204">
        <f t="shared" si="104"/>
        <v>62786839.3</v>
      </c>
      <c r="N664" s="236">
        <f t="shared" si="98"/>
        <v>99.99910698643359</v>
      </c>
    </row>
    <row r="665" spans="1:14" s="134" customFormat="1" ht="54">
      <c r="A665" s="185"/>
      <c r="B665" s="165" t="s">
        <v>189</v>
      </c>
      <c r="C665" s="186" t="s">
        <v>55</v>
      </c>
      <c r="D665" s="164" t="s">
        <v>102</v>
      </c>
      <c r="E665" s="164" t="s">
        <v>110</v>
      </c>
      <c r="F665" s="161" t="s">
        <v>110</v>
      </c>
      <c r="G665" s="162" t="s">
        <v>119</v>
      </c>
      <c r="H665" s="162" t="s">
        <v>275</v>
      </c>
      <c r="I665" s="163" t="s">
        <v>276</v>
      </c>
      <c r="J665" s="164"/>
      <c r="K665" s="204">
        <f t="shared" si="104"/>
        <v>62787400</v>
      </c>
      <c r="L665" s="204">
        <f t="shared" si="104"/>
        <v>62787400</v>
      </c>
      <c r="M665" s="204">
        <f t="shared" si="104"/>
        <v>62786839.3</v>
      </c>
      <c r="N665" s="236">
        <f t="shared" si="98"/>
        <v>99.99910698643359</v>
      </c>
    </row>
    <row r="666" spans="1:14" s="134" customFormat="1" ht="72">
      <c r="A666" s="185"/>
      <c r="B666" s="165" t="s">
        <v>190</v>
      </c>
      <c r="C666" s="186" t="s">
        <v>55</v>
      </c>
      <c r="D666" s="164" t="s">
        <v>102</v>
      </c>
      <c r="E666" s="164" t="s">
        <v>110</v>
      </c>
      <c r="F666" s="161" t="s">
        <v>110</v>
      </c>
      <c r="G666" s="162" t="s">
        <v>18</v>
      </c>
      <c r="H666" s="162" t="s">
        <v>275</v>
      </c>
      <c r="I666" s="163" t="s">
        <v>276</v>
      </c>
      <c r="J666" s="164"/>
      <c r="K666" s="233">
        <f>K667</f>
        <v>62787400</v>
      </c>
      <c r="L666" s="233">
        <f>L667</f>
        <v>62787400</v>
      </c>
      <c r="M666" s="233">
        <f>M667</f>
        <v>62786839.3</v>
      </c>
      <c r="N666" s="236">
        <f>M666/L666*100</f>
        <v>99.99910698643359</v>
      </c>
    </row>
    <row r="667" spans="1:14" s="134" customFormat="1" ht="36">
      <c r="A667" s="185"/>
      <c r="B667" s="165" t="s">
        <v>231</v>
      </c>
      <c r="C667" s="186" t="s">
        <v>55</v>
      </c>
      <c r="D667" s="164" t="s">
        <v>102</v>
      </c>
      <c r="E667" s="164" t="s">
        <v>110</v>
      </c>
      <c r="F667" s="161" t="s">
        <v>110</v>
      </c>
      <c r="G667" s="162" t="s">
        <v>18</v>
      </c>
      <c r="H667" s="162" t="s">
        <v>108</v>
      </c>
      <c r="I667" s="163" t="s">
        <v>276</v>
      </c>
      <c r="J667" s="164"/>
      <c r="K667" s="204">
        <f>K668+K672+K670</f>
        <v>62787400</v>
      </c>
      <c r="L667" s="204">
        <f>L668+L672+L670</f>
        <v>62787400</v>
      </c>
      <c r="M667" s="204">
        <f>M668+M672+M670</f>
        <v>62786839.3</v>
      </c>
      <c r="N667" s="236">
        <f>M667/L667*100</f>
        <v>99.99910698643359</v>
      </c>
    </row>
    <row r="668" spans="1:14" s="134" customFormat="1" ht="36">
      <c r="A668" s="185"/>
      <c r="B668" s="165" t="s">
        <v>523</v>
      </c>
      <c r="C668" s="186" t="s">
        <v>55</v>
      </c>
      <c r="D668" s="164" t="s">
        <v>102</v>
      </c>
      <c r="E668" s="164" t="s">
        <v>110</v>
      </c>
      <c r="F668" s="161" t="s">
        <v>110</v>
      </c>
      <c r="G668" s="162" t="s">
        <v>18</v>
      </c>
      <c r="H668" s="162" t="s">
        <v>108</v>
      </c>
      <c r="I668" s="163" t="s">
        <v>278</v>
      </c>
      <c r="J668" s="164"/>
      <c r="K668" s="204">
        <f>K669</f>
        <v>55662200</v>
      </c>
      <c r="L668" s="204">
        <f>L669</f>
        <v>55662200</v>
      </c>
      <c r="M668" s="204">
        <f>M669</f>
        <v>55662200</v>
      </c>
      <c r="N668" s="236">
        <f>M668/L668*100</f>
        <v>100</v>
      </c>
    </row>
    <row r="669" spans="1:14" s="134" customFormat="1" ht="54">
      <c r="A669" s="185"/>
      <c r="B669" s="165" t="s">
        <v>131</v>
      </c>
      <c r="C669" s="186" t="s">
        <v>55</v>
      </c>
      <c r="D669" s="164" t="s">
        <v>102</v>
      </c>
      <c r="E669" s="164" t="s">
        <v>110</v>
      </c>
      <c r="F669" s="161" t="s">
        <v>110</v>
      </c>
      <c r="G669" s="162" t="s">
        <v>18</v>
      </c>
      <c r="H669" s="162" t="s">
        <v>108</v>
      </c>
      <c r="I669" s="163" t="s">
        <v>278</v>
      </c>
      <c r="J669" s="164" t="s">
        <v>132</v>
      </c>
      <c r="K669" s="204">
        <v>55662200</v>
      </c>
      <c r="L669" s="204">
        <v>55662200</v>
      </c>
      <c r="M669" s="204">
        <v>55662200</v>
      </c>
      <c r="N669" s="236">
        <f>M669/L669*100</f>
        <v>100</v>
      </c>
    </row>
    <row r="670" spans="1:14" s="134" customFormat="1" ht="18">
      <c r="A670" s="185"/>
      <c r="B670" s="177" t="s">
        <v>517</v>
      </c>
      <c r="C670" s="186" t="s">
        <v>55</v>
      </c>
      <c r="D670" s="164" t="s">
        <v>102</v>
      </c>
      <c r="E670" s="164" t="s">
        <v>110</v>
      </c>
      <c r="F670" s="161" t="s">
        <v>110</v>
      </c>
      <c r="G670" s="162" t="s">
        <v>18</v>
      </c>
      <c r="H670" s="162" t="s">
        <v>108</v>
      </c>
      <c r="I670" s="163" t="s">
        <v>277</v>
      </c>
      <c r="J670" s="164"/>
      <c r="K670" s="204">
        <f>K671</f>
        <v>2071200</v>
      </c>
      <c r="L670" s="204">
        <f>L671</f>
        <v>2071200</v>
      </c>
      <c r="M670" s="204">
        <f>M671</f>
        <v>2071072.48</v>
      </c>
      <c r="N670" s="236">
        <f aca="true" t="shared" si="105" ref="N670:N699">M670/L670*100</f>
        <v>99.99384318269603</v>
      </c>
    </row>
    <row r="671" spans="1:14" s="134" customFormat="1" ht="54">
      <c r="A671" s="185"/>
      <c r="B671" s="165" t="s">
        <v>131</v>
      </c>
      <c r="C671" s="186" t="s">
        <v>55</v>
      </c>
      <c r="D671" s="164" t="s">
        <v>102</v>
      </c>
      <c r="E671" s="164" t="s">
        <v>110</v>
      </c>
      <c r="F671" s="161" t="s">
        <v>110</v>
      </c>
      <c r="G671" s="162" t="s">
        <v>18</v>
      </c>
      <c r="H671" s="162" t="s">
        <v>108</v>
      </c>
      <c r="I671" s="163" t="s">
        <v>277</v>
      </c>
      <c r="J671" s="164" t="s">
        <v>132</v>
      </c>
      <c r="K671" s="204">
        <v>2071200</v>
      </c>
      <c r="L671" s="204">
        <v>2071200</v>
      </c>
      <c r="M671" s="204">
        <v>2071072.48</v>
      </c>
      <c r="N671" s="236">
        <f t="shared" si="105"/>
        <v>99.99384318269603</v>
      </c>
    </row>
    <row r="672" spans="1:14" s="134" customFormat="1" ht="36">
      <c r="A672" s="185"/>
      <c r="B672" s="165" t="s">
        <v>235</v>
      </c>
      <c r="C672" s="186" t="s">
        <v>55</v>
      </c>
      <c r="D672" s="164" t="s">
        <v>102</v>
      </c>
      <c r="E672" s="164" t="s">
        <v>110</v>
      </c>
      <c r="F672" s="161" t="s">
        <v>110</v>
      </c>
      <c r="G672" s="162" t="s">
        <v>18</v>
      </c>
      <c r="H672" s="162" t="s">
        <v>108</v>
      </c>
      <c r="I672" s="163" t="s">
        <v>288</v>
      </c>
      <c r="J672" s="164"/>
      <c r="K672" s="204">
        <f>K673</f>
        <v>5054000</v>
      </c>
      <c r="L672" s="204">
        <f>L673</f>
        <v>5054000</v>
      </c>
      <c r="M672" s="204">
        <f>M673</f>
        <v>5053566.82</v>
      </c>
      <c r="N672" s="236">
        <f t="shared" si="105"/>
        <v>99.99142896715473</v>
      </c>
    </row>
    <row r="673" spans="1:14" s="134" customFormat="1" ht="54">
      <c r="A673" s="185"/>
      <c r="B673" s="165" t="s">
        <v>131</v>
      </c>
      <c r="C673" s="186" t="s">
        <v>55</v>
      </c>
      <c r="D673" s="164" t="s">
        <v>102</v>
      </c>
      <c r="E673" s="164" t="s">
        <v>110</v>
      </c>
      <c r="F673" s="161" t="s">
        <v>110</v>
      </c>
      <c r="G673" s="162" t="s">
        <v>18</v>
      </c>
      <c r="H673" s="162" t="s">
        <v>108</v>
      </c>
      <c r="I673" s="163" t="s">
        <v>288</v>
      </c>
      <c r="J673" s="164" t="s">
        <v>132</v>
      </c>
      <c r="K673" s="204">
        <v>5054000</v>
      </c>
      <c r="L673" s="204">
        <v>5054000</v>
      </c>
      <c r="M673" s="204">
        <v>5053566.82</v>
      </c>
      <c r="N673" s="236">
        <f t="shared" si="105"/>
        <v>99.99142896715473</v>
      </c>
    </row>
    <row r="674" spans="1:14" s="134" customFormat="1" ht="18">
      <c r="A674" s="185"/>
      <c r="B674" s="165" t="s">
        <v>540</v>
      </c>
      <c r="C674" s="186" t="s">
        <v>55</v>
      </c>
      <c r="D674" s="164" t="s">
        <v>102</v>
      </c>
      <c r="E674" s="164" t="s">
        <v>102</v>
      </c>
      <c r="F674" s="161"/>
      <c r="G674" s="162"/>
      <c r="H674" s="162"/>
      <c r="I674" s="163"/>
      <c r="J674" s="164"/>
      <c r="K674" s="204">
        <f aca="true" t="shared" si="106" ref="K674:M678">K675</f>
        <v>289000</v>
      </c>
      <c r="L674" s="204">
        <f t="shared" si="106"/>
        <v>289000</v>
      </c>
      <c r="M674" s="204">
        <f t="shared" si="106"/>
        <v>289000</v>
      </c>
      <c r="N674" s="236">
        <f t="shared" si="105"/>
        <v>100</v>
      </c>
    </row>
    <row r="675" spans="1:14" s="134" customFormat="1" ht="54">
      <c r="A675" s="185"/>
      <c r="B675" s="165" t="s">
        <v>189</v>
      </c>
      <c r="C675" s="186" t="s">
        <v>55</v>
      </c>
      <c r="D675" s="164" t="s">
        <v>102</v>
      </c>
      <c r="E675" s="164" t="s">
        <v>102</v>
      </c>
      <c r="F675" s="161" t="s">
        <v>110</v>
      </c>
      <c r="G675" s="162" t="s">
        <v>119</v>
      </c>
      <c r="H675" s="162" t="s">
        <v>275</v>
      </c>
      <c r="I675" s="163" t="s">
        <v>276</v>
      </c>
      <c r="J675" s="164"/>
      <c r="K675" s="204">
        <f t="shared" si="106"/>
        <v>289000</v>
      </c>
      <c r="L675" s="204">
        <f t="shared" si="106"/>
        <v>289000</v>
      </c>
      <c r="M675" s="204">
        <f t="shared" si="106"/>
        <v>289000</v>
      </c>
      <c r="N675" s="236">
        <f t="shared" si="105"/>
        <v>100</v>
      </c>
    </row>
    <row r="676" spans="1:14" s="134" customFormat="1" ht="72">
      <c r="A676" s="185"/>
      <c r="B676" s="165" t="s">
        <v>190</v>
      </c>
      <c r="C676" s="186" t="s">
        <v>55</v>
      </c>
      <c r="D676" s="164" t="s">
        <v>102</v>
      </c>
      <c r="E676" s="164" t="s">
        <v>102</v>
      </c>
      <c r="F676" s="161" t="s">
        <v>110</v>
      </c>
      <c r="G676" s="162" t="s">
        <v>18</v>
      </c>
      <c r="H676" s="162" t="s">
        <v>275</v>
      </c>
      <c r="I676" s="163" t="s">
        <v>276</v>
      </c>
      <c r="J676" s="164"/>
      <c r="K676" s="204">
        <f t="shared" si="106"/>
        <v>289000</v>
      </c>
      <c r="L676" s="204">
        <f t="shared" si="106"/>
        <v>289000</v>
      </c>
      <c r="M676" s="204">
        <f t="shared" si="106"/>
        <v>289000</v>
      </c>
      <c r="N676" s="236">
        <f t="shared" si="105"/>
        <v>100</v>
      </c>
    </row>
    <row r="677" spans="1:14" s="134" customFormat="1" ht="54">
      <c r="A677" s="185"/>
      <c r="B677" s="165" t="s">
        <v>535</v>
      </c>
      <c r="C677" s="186" t="s">
        <v>55</v>
      </c>
      <c r="D677" s="164" t="s">
        <v>102</v>
      </c>
      <c r="E677" s="164" t="s">
        <v>102</v>
      </c>
      <c r="F677" s="161" t="s">
        <v>110</v>
      </c>
      <c r="G677" s="162" t="s">
        <v>18</v>
      </c>
      <c r="H677" s="162" t="s">
        <v>101</v>
      </c>
      <c r="I677" s="163" t="s">
        <v>276</v>
      </c>
      <c r="J677" s="164"/>
      <c r="K677" s="204">
        <f t="shared" si="106"/>
        <v>289000</v>
      </c>
      <c r="L677" s="204">
        <f t="shared" si="106"/>
        <v>289000</v>
      </c>
      <c r="M677" s="204">
        <f t="shared" si="106"/>
        <v>289000</v>
      </c>
      <c r="N677" s="236">
        <f t="shared" si="105"/>
        <v>100</v>
      </c>
    </row>
    <row r="678" spans="1:14" s="134" customFormat="1" ht="36">
      <c r="A678" s="185"/>
      <c r="B678" s="165" t="s">
        <v>536</v>
      </c>
      <c r="C678" s="186" t="s">
        <v>55</v>
      </c>
      <c r="D678" s="164" t="s">
        <v>102</v>
      </c>
      <c r="E678" s="164" t="s">
        <v>102</v>
      </c>
      <c r="F678" s="161" t="s">
        <v>110</v>
      </c>
      <c r="G678" s="162" t="s">
        <v>18</v>
      </c>
      <c r="H678" s="162" t="s">
        <v>101</v>
      </c>
      <c r="I678" s="163" t="s">
        <v>537</v>
      </c>
      <c r="J678" s="164"/>
      <c r="K678" s="204">
        <f t="shared" si="106"/>
        <v>289000</v>
      </c>
      <c r="L678" s="204">
        <f t="shared" si="106"/>
        <v>289000</v>
      </c>
      <c r="M678" s="204">
        <f t="shared" si="106"/>
        <v>289000</v>
      </c>
      <c r="N678" s="236">
        <f t="shared" si="105"/>
        <v>100</v>
      </c>
    </row>
    <row r="679" spans="1:14" s="134" customFormat="1" ht="54">
      <c r="A679" s="185"/>
      <c r="B679" s="165" t="s">
        <v>131</v>
      </c>
      <c r="C679" s="186" t="s">
        <v>55</v>
      </c>
      <c r="D679" s="164" t="s">
        <v>102</v>
      </c>
      <c r="E679" s="164" t="s">
        <v>102</v>
      </c>
      <c r="F679" s="161" t="s">
        <v>110</v>
      </c>
      <c r="G679" s="162" t="s">
        <v>18</v>
      </c>
      <c r="H679" s="162" t="s">
        <v>101</v>
      </c>
      <c r="I679" s="163" t="s">
        <v>537</v>
      </c>
      <c r="J679" s="164" t="s">
        <v>132</v>
      </c>
      <c r="K679" s="204">
        <v>289000</v>
      </c>
      <c r="L679" s="204">
        <v>289000</v>
      </c>
      <c r="M679" s="243">
        <v>289000</v>
      </c>
      <c r="N679" s="236">
        <f t="shared" si="105"/>
        <v>100</v>
      </c>
    </row>
    <row r="680" spans="1:14" s="134" customFormat="1" ht="18">
      <c r="A680" s="185"/>
      <c r="B680" s="165" t="s">
        <v>77</v>
      </c>
      <c r="C680" s="186" t="s">
        <v>55</v>
      </c>
      <c r="D680" s="164" t="s">
        <v>102</v>
      </c>
      <c r="E680" s="164" t="s">
        <v>107</v>
      </c>
      <c r="F680" s="161"/>
      <c r="G680" s="162"/>
      <c r="H680" s="162"/>
      <c r="I680" s="163"/>
      <c r="J680" s="164"/>
      <c r="K680" s="204">
        <f aca="true" t="shared" si="107" ref="K680:M684">K681</f>
        <v>285000</v>
      </c>
      <c r="L680" s="204">
        <f t="shared" si="107"/>
        <v>285000</v>
      </c>
      <c r="M680" s="204">
        <f t="shared" si="107"/>
        <v>285000</v>
      </c>
      <c r="N680" s="236">
        <f t="shared" si="105"/>
        <v>100</v>
      </c>
    </row>
    <row r="681" spans="1:14" s="134" customFormat="1" ht="54">
      <c r="A681" s="185"/>
      <c r="B681" s="165" t="s">
        <v>189</v>
      </c>
      <c r="C681" s="186" t="s">
        <v>55</v>
      </c>
      <c r="D681" s="164" t="s">
        <v>102</v>
      </c>
      <c r="E681" s="164" t="s">
        <v>107</v>
      </c>
      <c r="F681" s="161" t="s">
        <v>110</v>
      </c>
      <c r="G681" s="162" t="s">
        <v>119</v>
      </c>
      <c r="H681" s="162" t="s">
        <v>275</v>
      </c>
      <c r="I681" s="163" t="s">
        <v>276</v>
      </c>
      <c r="J681" s="164"/>
      <c r="K681" s="204">
        <f t="shared" si="107"/>
        <v>285000</v>
      </c>
      <c r="L681" s="204">
        <f t="shared" si="107"/>
        <v>285000</v>
      </c>
      <c r="M681" s="204">
        <f t="shared" si="107"/>
        <v>285000</v>
      </c>
      <c r="N681" s="236">
        <f t="shared" si="105"/>
        <v>100</v>
      </c>
    </row>
    <row r="682" spans="1:14" s="134" customFormat="1" ht="72">
      <c r="A682" s="185"/>
      <c r="B682" s="165" t="s">
        <v>190</v>
      </c>
      <c r="C682" s="186" t="s">
        <v>55</v>
      </c>
      <c r="D682" s="164" t="s">
        <v>102</v>
      </c>
      <c r="E682" s="164" t="s">
        <v>107</v>
      </c>
      <c r="F682" s="161" t="s">
        <v>110</v>
      </c>
      <c r="G682" s="162" t="s">
        <v>18</v>
      </c>
      <c r="H682" s="162" t="s">
        <v>275</v>
      </c>
      <c r="I682" s="163" t="s">
        <v>276</v>
      </c>
      <c r="J682" s="164"/>
      <c r="K682" s="204">
        <f t="shared" si="107"/>
        <v>285000</v>
      </c>
      <c r="L682" s="204">
        <f t="shared" si="107"/>
        <v>285000</v>
      </c>
      <c r="M682" s="204">
        <f t="shared" si="107"/>
        <v>285000</v>
      </c>
      <c r="N682" s="236">
        <f t="shared" si="105"/>
        <v>100</v>
      </c>
    </row>
    <row r="683" spans="1:14" s="134" customFormat="1" ht="18">
      <c r="A683" s="185"/>
      <c r="B683" s="165" t="s">
        <v>232</v>
      </c>
      <c r="C683" s="186" t="s">
        <v>55</v>
      </c>
      <c r="D683" s="164" t="s">
        <v>102</v>
      </c>
      <c r="E683" s="164" t="s">
        <v>107</v>
      </c>
      <c r="F683" s="161" t="s">
        <v>110</v>
      </c>
      <c r="G683" s="162" t="s">
        <v>18</v>
      </c>
      <c r="H683" s="162" t="s">
        <v>109</v>
      </c>
      <c r="I683" s="163" t="s">
        <v>276</v>
      </c>
      <c r="J683" s="164"/>
      <c r="K683" s="204">
        <f t="shared" si="107"/>
        <v>285000</v>
      </c>
      <c r="L683" s="204">
        <f t="shared" si="107"/>
        <v>285000</v>
      </c>
      <c r="M683" s="204">
        <f t="shared" si="107"/>
        <v>285000</v>
      </c>
      <c r="N683" s="236">
        <f t="shared" si="105"/>
        <v>100</v>
      </c>
    </row>
    <row r="684" spans="1:14" s="134" customFormat="1" ht="36">
      <c r="A684" s="185"/>
      <c r="B684" s="188" t="s">
        <v>187</v>
      </c>
      <c r="C684" s="186" t="s">
        <v>55</v>
      </c>
      <c r="D684" s="164" t="s">
        <v>102</v>
      </c>
      <c r="E684" s="164" t="s">
        <v>107</v>
      </c>
      <c r="F684" s="161" t="s">
        <v>110</v>
      </c>
      <c r="G684" s="162" t="s">
        <v>18</v>
      </c>
      <c r="H684" s="162" t="s">
        <v>109</v>
      </c>
      <c r="I684" s="163" t="s">
        <v>285</v>
      </c>
      <c r="J684" s="164"/>
      <c r="K684" s="204">
        <f t="shared" si="107"/>
        <v>285000</v>
      </c>
      <c r="L684" s="204">
        <f t="shared" si="107"/>
        <v>285000</v>
      </c>
      <c r="M684" s="204">
        <f t="shared" si="107"/>
        <v>285000</v>
      </c>
      <c r="N684" s="236">
        <f t="shared" si="105"/>
        <v>100</v>
      </c>
    </row>
    <row r="685" spans="1:14" s="134" customFormat="1" ht="36">
      <c r="A685" s="185"/>
      <c r="B685" s="165" t="s">
        <v>141</v>
      </c>
      <c r="C685" s="186" t="s">
        <v>55</v>
      </c>
      <c r="D685" s="164" t="s">
        <v>102</v>
      </c>
      <c r="E685" s="164" t="s">
        <v>107</v>
      </c>
      <c r="F685" s="161" t="s">
        <v>110</v>
      </c>
      <c r="G685" s="162" t="s">
        <v>18</v>
      </c>
      <c r="H685" s="162" t="s">
        <v>109</v>
      </c>
      <c r="I685" s="163" t="s">
        <v>285</v>
      </c>
      <c r="J685" s="164" t="s">
        <v>142</v>
      </c>
      <c r="K685" s="204">
        <v>285000</v>
      </c>
      <c r="L685" s="204">
        <v>285000</v>
      </c>
      <c r="M685" s="204">
        <v>285000</v>
      </c>
      <c r="N685" s="236">
        <f t="shared" si="105"/>
        <v>100</v>
      </c>
    </row>
    <row r="686" spans="1:14" s="134" customFormat="1" ht="18">
      <c r="A686" s="185"/>
      <c r="B686" s="188" t="s">
        <v>73</v>
      </c>
      <c r="C686" s="186" t="s">
        <v>55</v>
      </c>
      <c r="D686" s="164" t="s">
        <v>106</v>
      </c>
      <c r="E686" s="164"/>
      <c r="F686" s="161"/>
      <c r="G686" s="162"/>
      <c r="H686" s="162"/>
      <c r="I686" s="163"/>
      <c r="J686" s="164"/>
      <c r="K686" s="204">
        <f>K687+K717</f>
        <v>50615700</v>
      </c>
      <c r="L686" s="204">
        <f>L687+L717</f>
        <v>50615700</v>
      </c>
      <c r="M686" s="204">
        <f>M687+M717</f>
        <v>49796217.269999996</v>
      </c>
      <c r="N686" s="236">
        <f t="shared" si="105"/>
        <v>98.38097125990551</v>
      </c>
    </row>
    <row r="687" spans="1:14" s="134" customFormat="1" ht="18">
      <c r="A687" s="185"/>
      <c r="B687" s="165" t="s">
        <v>78</v>
      </c>
      <c r="C687" s="186" t="s">
        <v>55</v>
      </c>
      <c r="D687" s="164" t="s">
        <v>106</v>
      </c>
      <c r="E687" s="164" t="s">
        <v>108</v>
      </c>
      <c r="F687" s="161"/>
      <c r="G687" s="162"/>
      <c r="H687" s="162"/>
      <c r="I687" s="163"/>
      <c r="J687" s="164"/>
      <c r="K687" s="204">
        <f>K688</f>
        <v>37995323</v>
      </c>
      <c r="L687" s="204">
        <f>L688</f>
        <v>37995323</v>
      </c>
      <c r="M687" s="204">
        <f>M688</f>
        <v>37176244.22</v>
      </c>
      <c r="N687" s="236">
        <f t="shared" si="105"/>
        <v>97.8442642006228</v>
      </c>
    </row>
    <row r="688" spans="1:14" s="134" customFormat="1" ht="54">
      <c r="A688" s="185"/>
      <c r="B688" s="165" t="s">
        <v>189</v>
      </c>
      <c r="C688" s="186" t="s">
        <v>55</v>
      </c>
      <c r="D688" s="164" t="s">
        <v>106</v>
      </c>
      <c r="E688" s="164" t="s">
        <v>108</v>
      </c>
      <c r="F688" s="161" t="s">
        <v>110</v>
      </c>
      <c r="G688" s="162" t="s">
        <v>119</v>
      </c>
      <c r="H688" s="162" t="s">
        <v>275</v>
      </c>
      <c r="I688" s="163" t="s">
        <v>276</v>
      </c>
      <c r="J688" s="164"/>
      <c r="K688" s="204">
        <f>K689+K710</f>
        <v>37995323</v>
      </c>
      <c r="L688" s="204">
        <f>L689+L710</f>
        <v>37995323</v>
      </c>
      <c r="M688" s="204">
        <f>M689+M710</f>
        <v>37176244.22</v>
      </c>
      <c r="N688" s="236">
        <f t="shared" si="105"/>
        <v>97.8442642006228</v>
      </c>
    </row>
    <row r="689" spans="1:14" s="134" customFormat="1" ht="72">
      <c r="A689" s="185"/>
      <c r="B689" s="165" t="s">
        <v>190</v>
      </c>
      <c r="C689" s="186" t="s">
        <v>55</v>
      </c>
      <c r="D689" s="164" t="s">
        <v>106</v>
      </c>
      <c r="E689" s="164" t="s">
        <v>108</v>
      </c>
      <c r="F689" s="161" t="s">
        <v>110</v>
      </c>
      <c r="G689" s="162" t="s">
        <v>18</v>
      </c>
      <c r="H689" s="162" t="s">
        <v>275</v>
      </c>
      <c r="I689" s="163" t="s">
        <v>276</v>
      </c>
      <c r="J689" s="164"/>
      <c r="K689" s="204">
        <f>K690+K699</f>
        <v>34404935</v>
      </c>
      <c r="L689" s="204">
        <f>L690+L699</f>
        <v>34404935</v>
      </c>
      <c r="M689" s="204">
        <f>M690+M699</f>
        <v>34097089.22</v>
      </c>
      <c r="N689" s="236">
        <f t="shared" si="105"/>
        <v>99.10522784013398</v>
      </c>
    </row>
    <row r="690" spans="1:14" s="134" customFormat="1" ht="18">
      <c r="A690" s="185"/>
      <c r="B690" s="165" t="s">
        <v>236</v>
      </c>
      <c r="C690" s="186" t="s">
        <v>55</v>
      </c>
      <c r="D690" s="164" t="s">
        <v>106</v>
      </c>
      <c r="E690" s="164" t="s">
        <v>108</v>
      </c>
      <c r="F690" s="161" t="s">
        <v>110</v>
      </c>
      <c r="G690" s="162" t="s">
        <v>18</v>
      </c>
      <c r="H690" s="162" t="s">
        <v>110</v>
      </c>
      <c r="I690" s="163" t="s">
        <v>276</v>
      </c>
      <c r="J690" s="164"/>
      <c r="K690" s="204">
        <f>K691+K693+K695+K697</f>
        <v>12933923</v>
      </c>
      <c r="L690" s="204">
        <f>L691+L693+L695+L697</f>
        <v>12933923</v>
      </c>
      <c r="M690" s="204">
        <f>M691+M693+M695+M697</f>
        <v>12933022.22</v>
      </c>
      <c r="N690" s="236">
        <f t="shared" si="105"/>
        <v>99.99303552371543</v>
      </c>
    </row>
    <row r="691" spans="1:14" s="134" customFormat="1" ht="36">
      <c r="A691" s="185"/>
      <c r="B691" s="188" t="s">
        <v>523</v>
      </c>
      <c r="C691" s="186" t="s">
        <v>55</v>
      </c>
      <c r="D691" s="164" t="s">
        <v>106</v>
      </c>
      <c r="E691" s="164" t="s">
        <v>108</v>
      </c>
      <c r="F691" s="161" t="s">
        <v>110</v>
      </c>
      <c r="G691" s="162" t="s">
        <v>18</v>
      </c>
      <c r="H691" s="162" t="s">
        <v>110</v>
      </c>
      <c r="I691" s="163" t="s">
        <v>278</v>
      </c>
      <c r="J691" s="164"/>
      <c r="K691" s="204">
        <f>K692</f>
        <v>11643500</v>
      </c>
      <c r="L691" s="204">
        <f>L692</f>
        <v>11643500</v>
      </c>
      <c r="M691" s="204">
        <f>M692</f>
        <v>11643500</v>
      </c>
      <c r="N691" s="236">
        <f t="shared" si="105"/>
        <v>100</v>
      </c>
    </row>
    <row r="692" spans="1:14" s="134" customFormat="1" ht="54">
      <c r="A692" s="185"/>
      <c r="B692" s="165" t="s">
        <v>131</v>
      </c>
      <c r="C692" s="186" t="s">
        <v>55</v>
      </c>
      <c r="D692" s="164" t="s">
        <v>106</v>
      </c>
      <c r="E692" s="164" t="s">
        <v>108</v>
      </c>
      <c r="F692" s="161" t="s">
        <v>110</v>
      </c>
      <c r="G692" s="162" t="s">
        <v>18</v>
      </c>
      <c r="H692" s="162" t="s">
        <v>110</v>
      </c>
      <c r="I692" s="163" t="s">
        <v>278</v>
      </c>
      <c r="J692" s="164" t="s">
        <v>132</v>
      </c>
      <c r="K692" s="204">
        <v>11643500</v>
      </c>
      <c r="L692" s="204">
        <v>11643500</v>
      </c>
      <c r="M692" s="204">
        <v>11643500</v>
      </c>
      <c r="N692" s="236">
        <f t="shared" si="105"/>
        <v>100</v>
      </c>
    </row>
    <row r="693" spans="1:14" s="134" customFormat="1" ht="36">
      <c r="A693" s="185"/>
      <c r="B693" s="171" t="s">
        <v>235</v>
      </c>
      <c r="C693" s="186" t="s">
        <v>55</v>
      </c>
      <c r="D693" s="164" t="s">
        <v>106</v>
      </c>
      <c r="E693" s="164" t="s">
        <v>108</v>
      </c>
      <c r="F693" s="161" t="s">
        <v>110</v>
      </c>
      <c r="G693" s="162" t="s">
        <v>18</v>
      </c>
      <c r="H693" s="162" t="s">
        <v>110</v>
      </c>
      <c r="I693" s="163" t="s">
        <v>288</v>
      </c>
      <c r="J693" s="164"/>
      <c r="K693" s="204">
        <f>K694</f>
        <v>258200</v>
      </c>
      <c r="L693" s="204">
        <f>L694</f>
        <v>258200</v>
      </c>
      <c r="M693" s="204">
        <f>M694</f>
        <v>257300</v>
      </c>
      <c r="N693" s="236">
        <f t="shared" si="105"/>
        <v>99.65143299767621</v>
      </c>
    </row>
    <row r="694" spans="1:14" s="134" customFormat="1" ht="54">
      <c r="A694" s="185"/>
      <c r="B694" s="165" t="s">
        <v>131</v>
      </c>
      <c r="C694" s="186" t="s">
        <v>55</v>
      </c>
      <c r="D694" s="164" t="s">
        <v>106</v>
      </c>
      <c r="E694" s="164" t="s">
        <v>108</v>
      </c>
      <c r="F694" s="161" t="s">
        <v>110</v>
      </c>
      <c r="G694" s="162" t="s">
        <v>18</v>
      </c>
      <c r="H694" s="162" t="s">
        <v>110</v>
      </c>
      <c r="I694" s="163" t="s">
        <v>288</v>
      </c>
      <c r="J694" s="164" t="s">
        <v>132</v>
      </c>
      <c r="K694" s="204">
        <v>258200</v>
      </c>
      <c r="L694" s="204">
        <v>258200</v>
      </c>
      <c r="M694" s="204">
        <v>257300</v>
      </c>
      <c r="N694" s="236">
        <f t="shared" si="105"/>
        <v>99.65143299767621</v>
      </c>
    </row>
    <row r="695" spans="1:14" s="134" customFormat="1" ht="54">
      <c r="A695" s="185"/>
      <c r="B695" s="165" t="s">
        <v>146</v>
      </c>
      <c r="C695" s="186" t="s">
        <v>55</v>
      </c>
      <c r="D695" s="164" t="s">
        <v>106</v>
      </c>
      <c r="E695" s="164" t="s">
        <v>108</v>
      </c>
      <c r="F695" s="161" t="s">
        <v>110</v>
      </c>
      <c r="G695" s="162" t="s">
        <v>18</v>
      </c>
      <c r="H695" s="162" t="s">
        <v>110</v>
      </c>
      <c r="I695" s="163" t="s">
        <v>289</v>
      </c>
      <c r="J695" s="164"/>
      <c r="K695" s="204">
        <f>K696</f>
        <v>471000</v>
      </c>
      <c r="L695" s="204">
        <f>L696</f>
        <v>471000</v>
      </c>
      <c r="M695" s="204">
        <f>M696</f>
        <v>471000</v>
      </c>
      <c r="N695" s="236">
        <f t="shared" si="105"/>
        <v>100</v>
      </c>
    </row>
    <row r="696" spans="1:14" s="134" customFormat="1" ht="54">
      <c r="A696" s="185"/>
      <c r="B696" s="165" t="s">
        <v>131</v>
      </c>
      <c r="C696" s="186" t="s">
        <v>55</v>
      </c>
      <c r="D696" s="164" t="s">
        <v>106</v>
      </c>
      <c r="E696" s="164" t="s">
        <v>108</v>
      </c>
      <c r="F696" s="161" t="s">
        <v>110</v>
      </c>
      <c r="G696" s="162" t="s">
        <v>18</v>
      </c>
      <c r="H696" s="162" t="s">
        <v>110</v>
      </c>
      <c r="I696" s="163" t="s">
        <v>289</v>
      </c>
      <c r="J696" s="164" t="s">
        <v>132</v>
      </c>
      <c r="K696" s="204">
        <v>471000</v>
      </c>
      <c r="L696" s="204">
        <v>471000</v>
      </c>
      <c r="M696" s="243">
        <v>471000</v>
      </c>
      <c r="N696" s="236">
        <f t="shared" si="105"/>
        <v>100</v>
      </c>
    </row>
    <row r="697" spans="1:14" s="134" customFormat="1" ht="18">
      <c r="A697" s="185"/>
      <c r="B697" s="165" t="s">
        <v>698</v>
      </c>
      <c r="C697" s="186" t="s">
        <v>55</v>
      </c>
      <c r="D697" s="164" t="s">
        <v>106</v>
      </c>
      <c r="E697" s="164" t="s">
        <v>108</v>
      </c>
      <c r="F697" s="161" t="s">
        <v>110</v>
      </c>
      <c r="G697" s="162" t="s">
        <v>18</v>
      </c>
      <c r="H697" s="162" t="s">
        <v>110</v>
      </c>
      <c r="I697" s="163" t="s">
        <v>699</v>
      </c>
      <c r="J697" s="164"/>
      <c r="K697" s="204">
        <f>K698</f>
        <v>561223</v>
      </c>
      <c r="L697" s="204">
        <f>L698</f>
        <v>561223</v>
      </c>
      <c r="M697" s="204">
        <f>M698</f>
        <v>561222.22</v>
      </c>
      <c r="N697" s="236">
        <f t="shared" si="105"/>
        <v>99.99986101781288</v>
      </c>
    </row>
    <row r="698" spans="1:14" s="134" customFormat="1" ht="54">
      <c r="A698" s="185"/>
      <c r="B698" s="165" t="s">
        <v>131</v>
      </c>
      <c r="C698" s="186" t="s">
        <v>55</v>
      </c>
      <c r="D698" s="164" t="s">
        <v>106</v>
      </c>
      <c r="E698" s="164" t="s">
        <v>108</v>
      </c>
      <c r="F698" s="161" t="s">
        <v>110</v>
      </c>
      <c r="G698" s="162" t="s">
        <v>18</v>
      </c>
      <c r="H698" s="162" t="s">
        <v>110</v>
      </c>
      <c r="I698" s="163" t="s">
        <v>699</v>
      </c>
      <c r="J698" s="164" t="s">
        <v>132</v>
      </c>
      <c r="K698" s="204">
        <v>561223</v>
      </c>
      <c r="L698" s="204">
        <v>561223</v>
      </c>
      <c r="M698" s="243">
        <v>561222.22</v>
      </c>
      <c r="N698" s="236">
        <f t="shared" si="105"/>
        <v>99.99986101781288</v>
      </c>
    </row>
    <row r="699" spans="1:14" s="134" customFormat="1" ht="36">
      <c r="A699" s="185"/>
      <c r="B699" s="165" t="s">
        <v>237</v>
      </c>
      <c r="C699" s="186" t="s">
        <v>55</v>
      </c>
      <c r="D699" s="164" t="s">
        <v>106</v>
      </c>
      <c r="E699" s="164" t="s">
        <v>108</v>
      </c>
      <c r="F699" s="161" t="s">
        <v>110</v>
      </c>
      <c r="G699" s="162" t="s">
        <v>18</v>
      </c>
      <c r="H699" s="162" t="s">
        <v>98</v>
      </c>
      <c r="I699" s="163" t="s">
        <v>276</v>
      </c>
      <c r="J699" s="164"/>
      <c r="K699" s="204">
        <f>K700+K704+K706+K708</f>
        <v>21471012</v>
      </c>
      <c r="L699" s="204">
        <f>L700+L704+L706+L708</f>
        <v>21471012</v>
      </c>
      <c r="M699" s="204">
        <f>M700+M704+M706+M708</f>
        <v>21164067</v>
      </c>
      <c r="N699" s="236">
        <f t="shared" si="105"/>
        <v>98.57042136625884</v>
      </c>
    </row>
    <row r="700" spans="1:14" s="134" customFormat="1" ht="36">
      <c r="A700" s="178"/>
      <c r="B700" s="198" t="s">
        <v>523</v>
      </c>
      <c r="C700" s="237" t="s">
        <v>55</v>
      </c>
      <c r="D700" s="202" t="s">
        <v>106</v>
      </c>
      <c r="E700" s="202" t="s">
        <v>108</v>
      </c>
      <c r="F700" s="200" t="s">
        <v>110</v>
      </c>
      <c r="G700" s="187" t="s">
        <v>18</v>
      </c>
      <c r="H700" s="187" t="s">
        <v>98</v>
      </c>
      <c r="I700" s="201" t="s">
        <v>278</v>
      </c>
      <c r="J700" s="202"/>
      <c r="K700" s="233">
        <f>K701+K702+K703</f>
        <v>14613700</v>
      </c>
      <c r="L700" s="233">
        <f>L701+L702+L703</f>
        <v>14613699.99</v>
      </c>
      <c r="M700" s="233">
        <f>M701+M702+M703</f>
        <v>14613699.99</v>
      </c>
      <c r="N700" s="236">
        <f aca="true" t="shared" si="108" ref="N700:N733">M700/L700*100</f>
        <v>100</v>
      </c>
    </row>
    <row r="701" spans="1:14" s="134" customFormat="1" ht="108">
      <c r="A701" s="178"/>
      <c r="B701" s="165" t="s">
        <v>121</v>
      </c>
      <c r="C701" s="186" t="s">
        <v>55</v>
      </c>
      <c r="D701" s="164" t="s">
        <v>106</v>
      </c>
      <c r="E701" s="164" t="s">
        <v>108</v>
      </c>
      <c r="F701" s="161" t="s">
        <v>110</v>
      </c>
      <c r="G701" s="162" t="s">
        <v>18</v>
      </c>
      <c r="H701" s="162" t="s">
        <v>98</v>
      </c>
      <c r="I701" s="163" t="s">
        <v>278</v>
      </c>
      <c r="J701" s="164" t="s">
        <v>122</v>
      </c>
      <c r="K701" s="204">
        <v>13349300</v>
      </c>
      <c r="L701" s="204">
        <v>13349300</v>
      </c>
      <c r="M701" s="204">
        <v>13349300</v>
      </c>
      <c r="N701" s="236">
        <f t="shared" si="108"/>
        <v>100</v>
      </c>
    </row>
    <row r="702" spans="1:14" s="134" customFormat="1" ht="54">
      <c r="A702" s="178"/>
      <c r="B702" s="165" t="s">
        <v>225</v>
      </c>
      <c r="C702" s="186" t="s">
        <v>55</v>
      </c>
      <c r="D702" s="164" t="s">
        <v>106</v>
      </c>
      <c r="E702" s="164" t="s">
        <v>108</v>
      </c>
      <c r="F702" s="161" t="s">
        <v>110</v>
      </c>
      <c r="G702" s="162" t="s">
        <v>18</v>
      </c>
      <c r="H702" s="162" t="s">
        <v>98</v>
      </c>
      <c r="I702" s="163" t="s">
        <v>278</v>
      </c>
      <c r="J702" s="164" t="s">
        <v>123</v>
      </c>
      <c r="K702" s="204">
        <v>1217400</v>
      </c>
      <c r="L702" s="204">
        <f>1217400-0.01</f>
        <v>1217399.99</v>
      </c>
      <c r="M702" s="204">
        <v>1217399.99</v>
      </c>
      <c r="N702" s="236">
        <f t="shared" si="108"/>
        <v>100</v>
      </c>
    </row>
    <row r="703" spans="1:14" s="134" customFormat="1" ht="18">
      <c r="A703" s="178"/>
      <c r="B703" s="165" t="s">
        <v>124</v>
      </c>
      <c r="C703" s="186" t="s">
        <v>55</v>
      </c>
      <c r="D703" s="164" t="s">
        <v>106</v>
      </c>
      <c r="E703" s="164" t="s">
        <v>108</v>
      </c>
      <c r="F703" s="161" t="s">
        <v>110</v>
      </c>
      <c r="G703" s="162" t="s">
        <v>18</v>
      </c>
      <c r="H703" s="162" t="s">
        <v>98</v>
      </c>
      <c r="I703" s="163" t="s">
        <v>278</v>
      </c>
      <c r="J703" s="164" t="s">
        <v>125</v>
      </c>
      <c r="K703" s="204">
        <v>47000</v>
      </c>
      <c r="L703" s="204">
        <v>47000</v>
      </c>
      <c r="M703" s="204">
        <v>47000</v>
      </c>
      <c r="N703" s="236">
        <f t="shared" si="108"/>
        <v>100</v>
      </c>
    </row>
    <row r="704" spans="1:14" s="134" customFormat="1" ht="18">
      <c r="A704" s="178"/>
      <c r="B704" s="165" t="s">
        <v>517</v>
      </c>
      <c r="C704" s="186" t="s">
        <v>55</v>
      </c>
      <c r="D704" s="164" t="s">
        <v>106</v>
      </c>
      <c r="E704" s="164" t="s">
        <v>108</v>
      </c>
      <c r="F704" s="161" t="s">
        <v>110</v>
      </c>
      <c r="G704" s="162" t="s">
        <v>18</v>
      </c>
      <c r="H704" s="162" t="s">
        <v>98</v>
      </c>
      <c r="I704" s="163" t="s">
        <v>277</v>
      </c>
      <c r="J704" s="164"/>
      <c r="K704" s="204">
        <f>K705</f>
        <v>1660200</v>
      </c>
      <c r="L704" s="204">
        <f>L705</f>
        <v>1660200</v>
      </c>
      <c r="M704" s="204">
        <f>M705</f>
        <v>1353255</v>
      </c>
      <c r="N704" s="236">
        <f t="shared" si="108"/>
        <v>81.5115648717022</v>
      </c>
    </row>
    <row r="705" spans="1:14" s="134" customFormat="1" ht="54">
      <c r="A705" s="178"/>
      <c r="B705" s="331" t="s">
        <v>225</v>
      </c>
      <c r="C705" s="186" t="s">
        <v>55</v>
      </c>
      <c r="D705" s="164" t="s">
        <v>106</v>
      </c>
      <c r="E705" s="164" t="s">
        <v>108</v>
      </c>
      <c r="F705" s="161" t="s">
        <v>110</v>
      </c>
      <c r="G705" s="162" t="s">
        <v>18</v>
      </c>
      <c r="H705" s="162" t="s">
        <v>98</v>
      </c>
      <c r="I705" s="163" t="s">
        <v>277</v>
      </c>
      <c r="J705" s="164" t="s">
        <v>123</v>
      </c>
      <c r="K705" s="204">
        <v>1660200</v>
      </c>
      <c r="L705" s="204">
        <v>1660200</v>
      </c>
      <c r="M705" s="204">
        <v>1353255</v>
      </c>
      <c r="N705" s="236">
        <f t="shared" si="108"/>
        <v>81.5115648717022</v>
      </c>
    </row>
    <row r="706" spans="1:14" s="134" customFormat="1" ht="90">
      <c r="A706" s="178"/>
      <c r="B706" s="331" t="s">
        <v>700</v>
      </c>
      <c r="C706" s="186" t="s">
        <v>55</v>
      </c>
      <c r="D706" s="164" t="s">
        <v>106</v>
      </c>
      <c r="E706" s="164" t="s">
        <v>108</v>
      </c>
      <c r="F706" s="161" t="s">
        <v>110</v>
      </c>
      <c r="G706" s="162" t="s">
        <v>18</v>
      </c>
      <c r="H706" s="162" t="s">
        <v>98</v>
      </c>
      <c r="I706" s="163" t="s">
        <v>701</v>
      </c>
      <c r="J706" s="164"/>
      <c r="K706" s="204">
        <f>K707</f>
        <v>4247112</v>
      </c>
      <c r="L706" s="204">
        <f>L707</f>
        <v>4247112.01</v>
      </c>
      <c r="M706" s="204">
        <f>M707</f>
        <v>4247112.01</v>
      </c>
      <c r="N706" s="236">
        <f t="shared" si="108"/>
        <v>100</v>
      </c>
    </row>
    <row r="707" spans="1:14" s="134" customFormat="1" ht="54">
      <c r="A707" s="178"/>
      <c r="B707" s="331" t="s">
        <v>225</v>
      </c>
      <c r="C707" s="186" t="s">
        <v>55</v>
      </c>
      <c r="D707" s="164" t="s">
        <v>106</v>
      </c>
      <c r="E707" s="164" t="s">
        <v>108</v>
      </c>
      <c r="F707" s="161" t="s">
        <v>110</v>
      </c>
      <c r="G707" s="162" t="s">
        <v>18</v>
      </c>
      <c r="H707" s="162" t="s">
        <v>98</v>
      </c>
      <c r="I707" s="163" t="s">
        <v>701</v>
      </c>
      <c r="J707" s="164" t="s">
        <v>123</v>
      </c>
      <c r="K707" s="204">
        <v>4247112</v>
      </c>
      <c r="L707" s="204">
        <f>4247112+0.01</f>
        <v>4247112.01</v>
      </c>
      <c r="M707" s="243">
        <v>4247112.01</v>
      </c>
      <c r="N707" s="236">
        <f t="shared" si="108"/>
        <v>100</v>
      </c>
    </row>
    <row r="708" spans="1:14" s="134" customFormat="1" ht="72">
      <c r="A708" s="178"/>
      <c r="B708" s="165" t="s">
        <v>702</v>
      </c>
      <c r="C708" s="186" t="s">
        <v>55</v>
      </c>
      <c r="D708" s="164" t="s">
        <v>106</v>
      </c>
      <c r="E708" s="164" t="s">
        <v>108</v>
      </c>
      <c r="F708" s="161" t="s">
        <v>110</v>
      </c>
      <c r="G708" s="162" t="s">
        <v>18</v>
      </c>
      <c r="H708" s="162" t="s">
        <v>98</v>
      </c>
      <c r="I708" s="163" t="s">
        <v>703</v>
      </c>
      <c r="J708" s="164"/>
      <c r="K708" s="204">
        <f>K709</f>
        <v>950000</v>
      </c>
      <c r="L708" s="204">
        <f>L709</f>
        <v>950000</v>
      </c>
      <c r="M708" s="204">
        <f>M709</f>
        <v>950000</v>
      </c>
      <c r="N708" s="236">
        <f t="shared" si="108"/>
        <v>100</v>
      </c>
    </row>
    <row r="709" spans="1:14" s="134" customFormat="1" ht="54">
      <c r="A709" s="178"/>
      <c r="B709" s="165" t="s">
        <v>225</v>
      </c>
      <c r="C709" s="186" t="s">
        <v>55</v>
      </c>
      <c r="D709" s="164" t="s">
        <v>106</v>
      </c>
      <c r="E709" s="164" t="s">
        <v>108</v>
      </c>
      <c r="F709" s="161" t="s">
        <v>110</v>
      </c>
      <c r="G709" s="162" t="s">
        <v>18</v>
      </c>
      <c r="H709" s="162" t="s">
        <v>98</v>
      </c>
      <c r="I709" s="163" t="s">
        <v>703</v>
      </c>
      <c r="J709" s="164" t="s">
        <v>123</v>
      </c>
      <c r="K709" s="204">
        <v>950000</v>
      </c>
      <c r="L709" s="204">
        <v>950000</v>
      </c>
      <c r="M709" s="204">
        <v>950000</v>
      </c>
      <c r="N709" s="236">
        <f t="shared" si="108"/>
        <v>100</v>
      </c>
    </row>
    <row r="710" spans="1:14" s="134" customFormat="1" ht="54">
      <c r="A710" s="178"/>
      <c r="B710" s="331" t="s">
        <v>315</v>
      </c>
      <c r="C710" s="186" t="s">
        <v>55</v>
      </c>
      <c r="D710" s="164" t="s">
        <v>106</v>
      </c>
      <c r="E710" s="164" t="s">
        <v>108</v>
      </c>
      <c r="F710" s="161" t="s">
        <v>110</v>
      </c>
      <c r="G710" s="162" t="s">
        <v>24</v>
      </c>
      <c r="H710" s="162" t="s">
        <v>275</v>
      </c>
      <c r="I710" s="163" t="s">
        <v>276</v>
      </c>
      <c r="J710" s="202"/>
      <c r="K710" s="204">
        <f>K711</f>
        <v>3590388</v>
      </c>
      <c r="L710" s="204">
        <f>L711</f>
        <v>3590388</v>
      </c>
      <c r="M710" s="204">
        <f>M711</f>
        <v>3079155</v>
      </c>
      <c r="N710" s="236">
        <f t="shared" si="108"/>
        <v>85.76106537789231</v>
      </c>
    </row>
    <row r="711" spans="1:14" s="134" customFormat="1" ht="90">
      <c r="A711" s="178"/>
      <c r="B711" s="331" t="s">
        <v>239</v>
      </c>
      <c r="C711" s="186" t="s">
        <v>55</v>
      </c>
      <c r="D711" s="164" t="s">
        <v>106</v>
      </c>
      <c r="E711" s="164" t="s">
        <v>108</v>
      </c>
      <c r="F711" s="161" t="s">
        <v>110</v>
      </c>
      <c r="G711" s="162" t="s">
        <v>24</v>
      </c>
      <c r="H711" s="162" t="s">
        <v>110</v>
      </c>
      <c r="I711" s="163" t="s">
        <v>276</v>
      </c>
      <c r="J711" s="181"/>
      <c r="K711" s="204">
        <f>K712+K715</f>
        <v>3590388</v>
      </c>
      <c r="L711" s="204">
        <f>L712+L715</f>
        <v>3590388</v>
      </c>
      <c r="M711" s="204">
        <f>M712+M715</f>
        <v>3079155</v>
      </c>
      <c r="N711" s="236">
        <f t="shared" si="108"/>
        <v>85.76106537789231</v>
      </c>
    </row>
    <row r="712" spans="1:14" s="134" customFormat="1" ht="36">
      <c r="A712" s="178"/>
      <c r="B712" s="332" t="s">
        <v>235</v>
      </c>
      <c r="C712" s="186" t="s">
        <v>55</v>
      </c>
      <c r="D712" s="164" t="s">
        <v>106</v>
      </c>
      <c r="E712" s="164" t="s">
        <v>108</v>
      </c>
      <c r="F712" s="161" t="s">
        <v>110</v>
      </c>
      <c r="G712" s="162" t="s">
        <v>24</v>
      </c>
      <c r="H712" s="162" t="s">
        <v>110</v>
      </c>
      <c r="I712" s="163" t="s">
        <v>288</v>
      </c>
      <c r="J712" s="181"/>
      <c r="K712" s="204">
        <f>K714+K713</f>
        <v>3548282</v>
      </c>
      <c r="L712" s="204">
        <f>L714+L713</f>
        <v>3548282</v>
      </c>
      <c r="M712" s="204">
        <f>M714+M713</f>
        <v>3037049</v>
      </c>
      <c r="N712" s="236">
        <f t="shared" si="108"/>
        <v>85.59209780958786</v>
      </c>
    </row>
    <row r="713" spans="1:14" s="134" customFormat="1" ht="54">
      <c r="A713" s="178"/>
      <c r="B713" s="331" t="s">
        <v>225</v>
      </c>
      <c r="C713" s="186" t="s">
        <v>55</v>
      </c>
      <c r="D713" s="164" t="s">
        <v>106</v>
      </c>
      <c r="E713" s="164" t="s">
        <v>108</v>
      </c>
      <c r="F713" s="161" t="s">
        <v>110</v>
      </c>
      <c r="G713" s="162" t="s">
        <v>24</v>
      </c>
      <c r="H713" s="162" t="s">
        <v>110</v>
      </c>
      <c r="I713" s="163" t="s">
        <v>288</v>
      </c>
      <c r="J713" s="202" t="s">
        <v>123</v>
      </c>
      <c r="K713" s="204">
        <v>3530388</v>
      </c>
      <c r="L713" s="204">
        <v>3530388</v>
      </c>
      <c r="M713" s="243">
        <v>3019155</v>
      </c>
      <c r="N713" s="236">
        <f t="shared" si="108"/>
        <v>85.51907042512042</v>
      </c>
    </row>
    <row r="714" spans="1:14" s="134" customFormat="1" ht="54">
      <c r="A714" s="178"/>
      <c r="B714" s="165" t="s">
        <v>131</v>
      </c>
      <c r="C714" s="186" t="s">
        <v>55</v>
      </c>
      <c r="D714" s="164" t="s">
        <v>106</v>
      </c>
      <c r="E714" s="164" t="s">
        <v>108</v>
      </c>
      <c r="F714" s="161" t="s">
        <v>110</v>
      </c>
      <c r="G714" s="162" t="s">
        <v>24</v>
      </c>
      <c r="H714" s="162" t="s">
        <v>110</v>
      </c>
      <c r="I714" s="163" t="s">
        <v>288</v>
      </c>
      <c r="J714" s="164" t="s">
        <v>132</v>
      </c>
      <c r="K714" s="204">
        <v>17894</v>
      </c>
      <c r="L714" s="204">
        <v>17894</v>
      </c>
      <c r="M714" s="204">
        <v>17894</v>
      </c>
      <c r="N714" s="236">
        <f t="shared" si="108"/>
        <v>100</v>
      </c>
    </row>
    <row r="715" spans="1:14" s="134" customFormat="1" ht="54">
      <c r="A715" s="178"/>
      <c r="B715" s="165" t="s">
        <v>347</v>
      </c>
      <c r="C715" s="186" t="s">
        <v>55</v>
      </c>
      <c r="D715" s="164" t="s">
        <v>106</v>
      </c>
      <c r="E715" s="164" t="s">
        <v>108</v>
      </c>
      <c r="F715" s="161" t="s">
        <v>110</v>
      </c>
      <c r="G715" s="162" t="s">
        <v>24</v>
      </c>
      <c r="H715" s="162" t="s">
        <v>110</v>
      </c>
      <c r="I715" s="163" t="s">
        <v>348</v>
      </c>
      <c r="J715" s="164"/>
      <c r="K715" s="204">
        <f>K716</f>
        <v>42106</v>
      </c>
      <c r="L715" s="204">
        <f>L716</f>
        <v>42106</v>
      </c>
      <c r="M715" s="204">
        <f>M716</f>
        <v>42106</v>
      </c>
      <c r="N715" s="236">
        <f t="shared" si="108"/>
        <v>100</v>
      </c>
    </row>
    <row r="716" spans="1:14" s="134" customFormat="1" ht="54">
      <c r="A716" s="178"/>
      <c r="B716" s="165" t="s">
        <v>131</v>
      </c>
      <c r="C716" s="186" t="s">
        <v>55</v>
      </c>
      <c r="D716" s="164" t="s">
        <v>106</v>
      </c>
      <c r="E716" s="164" t="s">
        <v>108</v>
      </c>
      <c r="F716" s="161" t="s">
        <v>110</v>
      </c>
      <c r="G716" s="162" t="s">
        <v>24</v>
      </c>
      <c r="H716" s="162" t="s">
        <v>110</v>
      </c>
      <c r="I716" s="163" t="s">
        <v>348</v>
      </c>
      <c r="J716" s="164" t="s">
        <v>132</v>
      </c>
      <c r="K716" s="204">
        <v>42106</v>
      </c>
      <c r="L716" s="204">
        <v>42106</v>
      </c>
      <c r="M716" s="204">
        <v>42106</v>
      </c>
      <c r="N716" s="236">
        <f t="shared" si="108"/>
        <v>100</v>
      </c>
    </row>
    <row r="717" spans="1:14" s="134" customFormat="1" ht="36">
      <c r="A717" s="178"/>
      <c r="B717" s="165" t="s">
        <v>44</v>
      </c>
      <c r="C717" s="186" t="s">
        <v>55</v>
      </c>
      <c r="D717" s="164" t="s">
        <v>106</v>
      </c>
      <c r="E717" s="164" t="s">
        <v>98</v>
      </c>
      <c r="F717" s="161"/>
      <c r="G717" s="162"/>
      <c r="H717" s="162"/>
      <c r="I717" s="163"/>
      <c r="J717" s="164"/>
      <c r="K717" s="204">
        <f>K718</f>
        <v>12620377</v>
      </c>
      <c r="L717" s="204">
        <f>L718</f>
        <v>12620377</v>
      </c>
      <c r="M717" s="204">
        <f>M718</f>
        <v>12619973.05</v>
      </c>
      <c r="N717" s="236">
        <f t="shared" si="108"/>
        <v>99.99679922398515</v>
      </c>
    </row>
    <row r="718" spans="1:14" s="134" customFormat="1" ht="54">
      <c r="A718" s="178"/>
      <c r="B718" s="165" t="s">
        <v>189</v>
      </c>
      <c r="C718" s="186" t="s">
        <v>55</v>
      </c>
      <c r="D718" s="164" t="s">
        <v>106</v>
      </c>
      <c r="E718" s="164" t="s">
        <v>98</v>
      </c>
      <c r="F718" s="161" t="s">
        <v>110</v>
      </c>
      <c r="G718" s="162" t="s">
        <v>119</v>
      </c>
      <c r="H718" s="162" t="s">
        <v>275</v>
      </c>
      <c r="I718" s="163" t="s">
        <v>276</v>
      </c>
      <c r="J718" s="164"/>
      <c r="K718" s="204">
        <f>K723+K719</f>
        <v>12620377</v>
      </c>
      <c r="L718" s="204">
        <f>L723+L719</f>
        <v>12620377</v>
      </c>
      <c r="M718" s="204">
        <f>M723+M719</f>
        <v>12619973.05</v>
      </c>
      <c r="N718" s="236">
        <f t="shared" si="108"/>
        <v>99.99679922398515</v>
      </c>
    </row>
    <row r="719" spans="1:14" s="134" customFormat="1" ht="54">
      <c r="A719" s="178"/>
      <c r="B719" s="177" t="s">
        <v>315</v>
      </c>
      <c r="C719" s="186" t="s">
        <v>55</v>
      </c>
      <c r="D719" s="164" t="s">
        <v>106</v>
      </c>
      <c r="E719" s="164" t="s">
        <v>98</v>
      </c>
      <c r="F719" s="161" t="s">
        <v>110</v>
      </c>
      <c r="G719" s="162" t="s">
        <v>24</v>
      </c>
      <c r="H719" s="162" t="s">
        <v>275</v>
      </c>
      <c r="I719" s="163" t="s">
        <v>276</v>
      </c>
      <c r="J719" s="164"/>
      <c r="K719" s="204">
        <f aca="true" t="shared" si="109" ref="K719:M721">K720</f>
        <v>1239077</v>
      </c>
      <c r="L719" s="204">
        <f t="shared" si="109"/>
        <v>1239077</v>
      </c>
      <c r="M719" s="204">
        <f t="shared" si="109"/>
        <v>1239077</v>
      </c>
      <c r="N719" s="236">
        <f t="shared" si="108"/>
        <v>100</v>
      </c>
    </row>
    <row r="720" spans="1:14" s="134" customFormat="1" ht="90">
      <c r="A720" s="185"/>
      <c r="B720" s="165" t="s">
        <v>239</v>
      </c>
      <c r="C720" s="186" t="s">
        <v>55</v>
      </c>
      <c r="D720" s="164" t="s">
        <v>106</v>
      </c>
      <c r="E720" s="164" t="s">
        <v>98</v>
      </c>
      <c r="F720" s="161" t="s">
        <v>110</v>
      </c>
      <c r="G720" s="162" t="s">
        <v>24</v>
      </c>
      <c r="H720" s="162" t="s">
        <v>110</v>
      </c>
      <c r="I720" s="163" t="s">
        <v>276</v>
      </c>
      <c r="J720" s="164"/>
      <c r="K720" s="204">
        <f t="shared" si="109"/>
        <v>1239077</v>
      </c>
      <c r="L720" s="204">
        <f t="shared" si="109"/>
        <v>1239077</v>
      </c>
      <c r="M720" s="204">
        <f t="shared" si="109"/>
        <v>1239077</v>
      </c>
      <c r="N720" s="236">
        <f t="shared" si="108"/>
        <v>100</v>
      </c>
    </row>
    <row r="721" spans="1:14" s="134" customFormat="1" ht="36">
      <c r="A721" s="185"/>
      <c r="B721" s="165" t="s">
        <v>235</v>
      </c>
      <c r="C721" s="186" t="s">
        <v>55</v>
      </c>
      <c r="D721" s="164" t="s">
        <v>106</v>
      </c>
      <c r="E721" s="164" t="s">
        <v>98</v>
      </c>
      <c r="F721" s="161" t="s">
        <v>110</v>
      </c>
      <c r="G721" s="162" t="s">
        <v>24</v>
      </c>
      <c r="H721" s="162" t="s">
        <v>110</v>
      </c>
      <c r="I721" s="163" t="s">
        <v>288</v>
      </c>
      <c r="J721" s="164"/>
      <c r="K721" s="204">
        <f t="shared" si="109"/>
        <v>1239077</v>
      </c>
      <c r="L721" s="204">
        <f t="shared" si="109"/>
        <v>1239077</v>
      </c>
      <c r="M721" s="204">
        <f t="shared" si="109"/>
        <v>1239077</v>
      </c>
      <c r="N721" s="236">
        <f t="shared" si="108"/>
        <v>100</v>
      </c>
    </row>
    <row r="722" spans="1:14" s="134" customFormat="1" ht="54">
      <c r="A722" s="185"/>
      <c r="B722" s="165" t="s">
        <v>225</v>
      </c>
      <c r="C722" s="186" t="s">
        <v>55</v>
      </c>
      <c r="D722" s="164" t="s">
        <v>106</v>
      </c>
      <c r="E722" s="164" t="s">
        <v>98</v>
      </c>
      <c r="F722" s="161" t="s">
        <v>110</v>
      </c>
      <c r="G722" s="162" t="s">
        <v>24</v>
      </c>
      <c r="H722" s="162" t="s">
        <v>110</v>
      </c>
      <c r="I722" s="163" t="s">
        <v>288</v>
      </c>
      <c r="J722" s="164" t="s">
        <v>123</v>
      </c>
      <c r="K722" s="204">
        <v>1239077</v>
      </c>
      <c r="L722" s="204">
        <v>1239077</v>
      </c>
      <c r="M722" s="243">
        <v>1239077</v>
      </c>
      <c r="N722" s="236">
        <f t="shared" si="108"/>
        <v>100</v>
      </c>
    </row>
    <row r="723" spans="1:14" s="134" customFormat="1" ht="54">
      <c r="A723" s="185"/>
      <c r="B723" s="165" t="s">
        <v>191</v>
      </c>
      <c r="C723" s="186" t="s">
        <v>55</v>
      </c>
      <c r="D723" s="164" t="s">
        <v>106</v>
      </c>
      <c r="E723" s="164" t="s">
        <v>98</v>
      </c>
      <c r="F723" s="161" t="s">
        <v>110</v>
      </c>
      <c r="G723" s="162" t="s">
        <v>128</v>
      </c>
      <c r="H723" s="162" t="s">
        <v>275</v>
      </c>
      <c r="I723" s="163" t="s">
        <v>276</v>
      </c>
      <c r="J723" s="164"/>
      <c r="K723" s="204">
        <f>K724</f>
        <v>11381300</v>
      </c>
      <c r="L723" s="204">
        <f>L724</f>
        <v>11381300</v>
      </c>
      <c r="M723" s="204">
        <f>M724</f>
        <v>11380896.05</v>
      </c>
      <c r="N723" s="236">
        <f t="shared" si="108"/>
        <v>99.99645075694342</v>
      </c>
    </row>
    <row r="724" spans="1:14" s="134" customFormat="1" ht="36">
      <c r="A724" s="185"/>
      <c r="B724" s="165" t="s">
        <v>234</v>
      </c>
      <c r="C724" s="186" t="s">
        <v>55</v>
      </c>
      <c r="D724" s="164" t="s">
        <v>106</v>
      </c>
      <c r="E724" s="164" t="s">
        <v>98</v>
      </c>
      <c r="F724" s="161" t="s">
        <v>110</v>
      </c>
      <c r="G724" s="162" t="s">
        <v>128</v>
      </c>
      <c r="H724" s="162" t="s">
        <v>108</v>
      </c>
      <c r="I724" s="163" t="s">
        <v>276</v>
      </c>
      <c r="J724" s="164"/>
      <c r="K724" s="204">
        <f>K725+K729+K733</f>
        <v>11381300</v>
      </c>
      <c r="L724" s="204">
        <f>L725+L729+L733</f>
        <v>11381300</v>
      </c>
      <c r="M724" s="204">
        <f>M725+M729+M733</f>
        <v>11380896.05</v>
      </c>
      <c r="N724" s="236">
        <f t="shared" si="108"/>
        <v>99.99645075694342</v>
      </c>
    </row>
    <row r="725" spans="1:14" s="134" customFormat="1" ht="36">
      <c r="A725" s="185"/>
      <c r="B725" s="165" t="s">
        <v>120</v>
      </c>
      <c r="C725" s="199" t="s">
        <v>55</v>
      </c>
      <c r="D725" s="164" t="s">
        <v>106</v>
      </c>
      <c r="E725" s="164" t="s">
        <v>98</v>
      </c>
      <c r="F725" s="161" t="s">
        <v>110</v>
      </c>
      <c r="G725" s="162" t="s">
        <v>128</v>
      </c>
      <c r="H725" s="162" t="s">
        <v>108</v>
      </c>
      <c r="I725" s="163" t="s">
        <v>286</v>
      </c>
      <c r="J725" s="164"/>
      <c r="K725" s="204">
        <f>K726+K727+K728</f>
        <v>3265900</v>
      </c>
      <c r="L725" s="204">
        <f>L726+L727+L728</f>
        <v>3265900</v>
      </c>
      <c r="M725" s="204">
        <f>M726+M727+M728</f>
        <v>3265813.55</v>
      </c>
      <c r="N725" s="236">
        <f t="shared" si="108"/>
        <v>99.99735295018219</v>
      </c>
    </row>
    <row r="726" spans="1:14" s="134" customFormat="1" ht="108">
      <c r="A726" s="185"/>
      <c r="B726" s="165" t="s">
        <v>121</v>
      </c>
      <c r="C726" s="199" t="s">
        <v>55</v>
      </c>
      <c r="D726" s="164" t="s">
        <v>106</v>
      </c>
      <c r="E726" s="164" t="s">
        <v>98</v>
      </c>
      <c r="F726" s="161" t="s">
        <v>110</v>
      </c>
      <c r="G726" s="162" t="s">
        <v>128</v>
      </c>
      <c r="H726" s="162" t="s">
        <v>108</v>
      </c>
      <c r="I726" s="163" t="s">
        <v>286</v>
      </c>
      <c r="J726" s="164" t="s">
        <v>122</v>
      </c>
      <c r="K726" s="204">
        <v>3080800</v>
      </c>
      <c r="L726" s="204">
        <v>3080800</v>
      </c>
      <c r="M726" s="204">
        <v>3080800</v>
      </c>
      <c r="N726" s="236">
        <f t="shared" si="108"/>
        <v>100</v>
      </c>
    </row>
    <row r="727" spans="1:14" s="134" customFormat="1" ht="54">
      <c r="A727" s="185"/>
      <c r="B727" s="165" t="s">
        <v>225</v>
      </c>
      <c r="C727" s="186" t="s">
        <v>55</v>
      </c>
      <c r="D727" s="164" t="s">
        <v>106</v>
      </c>
      <c r="E727" s="164" t="s">
        <v>98</v>
      </c>
      <c r="F727" s="161" t="s">
        <v>110</v>
      </c>
      <c r="G727" s="162" t="s">
        <v>128</v>
      </c>
      <c r="H727" s="162" t="s">
        <v>108</v>
      </c>
      <c r="I727" s="163" t="s">
        <v>286</v>
      </c>
      <c r="J727" s="164" t="s">
        <v>123</v>
      </c>
      <c r="K727" s="204">
        <v>180700</v>
      </c>
      <c r="L727" s="204">
        <v>180700</v>
      </c>
      <c r="M727" s="204">
        <v>180613.55</v>
      </c>
      <c r="N727" s="236">
        <f t="shared" si="108"/>
        <v>99.95215827338129</v>
      </c>
    </row>
    <row r="728" spans="1:14" s="134" customFormat="1" ht="18">
      <c r="A728" s="185"/>
      <c r="B728" s="165" t="s">
        <v>124</v>
      </c>
      <c r="C728" s="186" t="s">
        <v>55</v>
      </c>
      <c r="D728" s="164" t="s">
        <v>106</v>
      </c>
      <c r="E728" s="164" t="s">
        <v>98</v>
      </c>
      <c r="F728" s="161" t="s">
        <v>110</v>
      </c>
      <c r="G728" s="162" t="s">
        <v>128</v>
      </c>
      <c r="H728" s="162" t="s">
        <v>108</v>
      </c>
      <c r="I728" s="163" t="s">
        <v>286</v>
      </c>
      <c r="J728" s="164" t="s">
        <v>125</v>
      </c>
      <c r="K728" s="204">
        <v>4400</v>
      </c>
      <c r="L728" s="204">
        <v>4400</v>
      </c>
      <c r="M728" s="204">
        <v>4400</v>
      </c>
      <c r="N728" s="236">
        <f t="shared" si="108"/>
        <v>100</v>
      </c>
    </row>
    <row r="729" spans="1:14" s="134" customFormat="1" ht="36">
      <c r="A729" s="185"/>
      <c r="B729" s="165" t="s">
        <v>523</v>
      </c>
      <c r="C729" s="186" t="s">
        <v>55</v>
      </c>
      <c r="D729" s="164" t="s">
        <v>106</v>
      </c>
      <c r="E729" s="164" t="s">
        <v>98</v>
      </c>
      <c r="F729" s="161" t="s">
        <v>110</v>
      </c>
      <c r="G729" s="162" t="s">
        <v>128</v>
      </c>
      <c r="H729" s="162" t="s">
        <v>108</v>
      </c>
      <c r="I729" s="163" t="s">
        <v>278</v>
      </c>
      <c r="J729" s="164"/>
      <c r="K729" s="204">
        <f>K730+K731+K732</f>
        <v>7717900</v>
      </c>
      <c r="L729" s="204">
        <f>L730+L731+L732</f>
        <v>7717900</v>
      </c>
      <c r="M729" s="204">
        <f>M730+M731+M732</f>
        <v>7717669.5</v>
      </c>
      <c r="N729" s="236">
        <f t="shared" si="108"/>
        <v>99.99701343629745</v>
      </c>
    </row>
    <row r="730" spans="1:14" s="134" customFormat="1" ht="108">
      <c r="A730" s="185"/>
      <c r="B730" s="165" t="s">
        <v>121</v>
      </c>
      <c r="C730" s="186" t="s">
        <v>55</v>
      </c>
      <c r="D730" s="164" t="s">
        <v>106</v>
      </c>
      <c r="E730" s="164" t="s">
        <v>98</v>
      </c>
      <c r="F730" s="161" t="s">
        <v>110</v>
      </c>
      <c r="G730" s="162" t="s">
        <v>128</v>
      </c>
      <c r="H730" s="162" t="s">
        <v>108</v>
      </c>
      <c r="I730" s="163" t="s">
        <v>278</v>
      </c>
      <c r="J730" s="164" t="s">
        <v>122</v>
      </c>
      <c r="K730" s="204">
        <v>6996900</v>
      </c>
      <c r="L730" s="204">
        <v>6996900</v>
      </c>
      <c r="M730" s="204">
        <v>6996900</v>
      </c>
      <c r="N730" s="236">
        <f t="shared" si="108"/>
        <v>100</v>
      </c>
    </row>
    <row r="731" spans="1:14" s="134" customFormat="1" ht="54">
      <c r="A731" s="185"/>
      <c r="B731" s="165" t="s">
        <v>225</v>
      </c>
      <c r="C731" s="199" t="s">
        <v>55</v>
      </c>
      <c r="D731" s="170" t="s">
        <v>106</v>
      </c>
      <c r="E731" s="170" t="s">
        <v>98</v>
      </c>
      <c r="F731" s="161" t="s">
        <v>110</v>
      </c>
      <c r="G731" s="162" t="s">
        <v>128</v>
      </c>
      <c r="H731" s="162" t="s">
        <v>108</v>
      </c>
      <c r="I731" s="163" t="s">
        <v>278</v>
      </c>
      <c r="J731" s="164" t="s">
        <v>123</v>
      </c>
      <c r="K731" s="204">
        <v>719300</v>
      </c>
      <c r="L731" s="204">
        <v>719300</v>
      </c>
      <c r="M731" s="204">
        <v>719069.5</v>
      </c>
      <c r="N731" s="236">
        <f t="shared" si="108"/>
        <v>99.96795495620742</v>
      </c>
    </row>
    <row r="732" spans="1:14" s="134" customFormat="1" ht="18">
      <c r="A732" s="185"/>
      <c r="B732" s="165" t="s">
        <v>124</v>
      </c>
      <c r="C732" s="199" t="s">
        <v>55</v>
      </c>
      <c r="D732" s="170" t="s">
        <v>106</v>
      </c>
      <c r="E732" s="170" t="s">
        <v>98</v>
      </c>
      <c r="F732" s="161" t="s">
        <v>110</v>
      </c>
      <c r="G732" s="162" t="s">
        <v>128</v>
      </c>
      <c r="H732" s="162" t="s">
        <v>108</v>
      </c>
      <c r="I732" s="163" t="s">
        <v>278</v>
      </c>
      <c r="J732" s="164" t="s">
        <v>125</v>
      </c>
      <c r="K732" s="204">
        <v>1700</v>
      </c>
      <c r="L732" s="204">
        <v>1700</v>
      </c>
      <c r="M732" s="204">
        <v>1700</v>
      </c>
      <c r="N732" s="236">
        <f t="shared" si="108"/>
        <v>100</v>
      </c>
    </row>
    <row r="733" spans="1:14" s="134" customFormat="1" ht="18">
      <c r="A733" s="185"/>
      <c r="B733" s="165" t="s">
        <v>517</v>
      </c>
      <c r="C733" s="199" t="s">
        <v>55</v>
      </c>
      <c r="D733" s="170" t="s">
        <v>106</v>
      </c>
      <c r="E733" s="170" t="s">
        <v>98</v>
      </c>
      <c r="F733" s="161" t="s">
        <v>110</v>
      </c>
      <c r="G733" s="162" t="s">
        <v>128</v>
      </c>
      <c r="H733" s="162" t="s">
        <v>108</v>
      </c>
      <c r="I733" s="163" t="s">
        <v>277</v>
      </c>
      <c r="J733" s="164"/>
      <c r="K733" s="204">
        <f>K734</f>
        <v>397500</v>
      </c>
      <c r="L733" s="204">
        <f>L734</f>
        <v>397500</v>
      </c>
      <c r="M733" s="204">
        <f>M734</f>
        <v>397413</v>
      </c>
      <c r="N733" s="236">
        <f t="shared" si="108"/>
        <v>99.97811320754717</v>
      </c>
    </row>
    <row r="734" spans="1:14" s="134" customFormat="1" ht="54">
      <c r="A734" s="178"/>
      <c r="B734" s="198" t="s">
        <v>225</v>
      </c>
      <c r="C734" s="237" t="s">
        <v>55</v>
      </c>
      <c r="D734" s="202" t="s">
        <v>106</v>
      </c>
      <c r="E734" s="202" t="s">
        <v>98</v>
      </c>
      <c r="F734" s="200" t="s">
        <v>110</v>
      </c>
      <c r="G734" s="187" t="s">
        <v>128</v>
      </c>
      <c r="H734" s="187" t="s">
        <v>108</v>
      </c>
      <c r="I734" s="201" t="s">
        <v>277</v>
      </c>
      <c r="J734" s="202" t="s">
        <v>123</v>
      </c>
      <c r="K734" s="233">
        <v>397500</v>
      </c>
      <c r="L734" s="233">
        <v>397500</v>
      </c>
      <c r="M734" s="233">
        <v>397413</v>
      </c>
      <c r="N734" s="236">
        <f aca="true" t="shared" si="110" ref="N734:N797">M734/L734*100</f>
        <v>99.97811320754717</v>
      </c>
    </row>
    <row r="735" spans="1:14" s="134" customFormat="1" ht="18">
      <c r="A735" s="185"/>
      <c r="B735" s="188"/>
      <c r="C735" s="186"/>
      <c r="D735" s="164"/>
      <c r="E735" s="164"/>
      <c r="F735" s="161"/>
      <c r="G735" s="162"/>
      <c r="H735" s="162"/>
      <c r="I735" s="163"/>
      <c r="J735" s="164"/>
      <c r="K735" s="204"/>
      <c r="L735" s="204"/>
      <c r="M735" s="204"/>
      <c r="N735" s="236"/>
    </row>
    <row r="736" spans="1:14" s="134" customFormat="1" ht="51.75">
      <c r="A736" s="532">
        <v>7</v>
      </c>
      <c r="B736" s="533" t="s">
        <v>13</v>
      </c>
      <c r="C736" s="534" t="s">
        <v>58</v>
      </c>
      <c r="D736" s="535"/>
      <c r="E736" s="535"/>
      <c r="F736" s="536"/>
      <c r="G736" s="537"/>
      <c r="H736" s="537"/>
      <c r="I736" s="538"/>
      <c r="J736" s="535"/>
      <c r="K736" s="234">
        <f>K744+K737</f>
        <v>45994500</v>
      </c>
      <c r="L736" s="234">
        <f>L744+L737</f>
        <v>45994500</v>
      </c>
      <c r="M736" s="234">
        <f>M744+M737</f>
        <v>45635668.29</v>
      </c>
      <c r="N736" s="235">
        <f t="shared" si="110"/>
        <v>99.21983778495255</v>
      </c>
    </row>
    <row r="737" spans="1:14" s="134" customFormat="1" ht="18">
      <c r="A737" s="185"/>
      <c r="B737" s="171" t="s">
        <v>62</v>
      </c>
      <c r="C737" s="186" t="s">
        <v>58</v>
      </c>
      <c r="D737" s="164" t="s">
        <v>108</v>
      </c>
      <c r="E737" s="164"/>
      <c r="F737" s="161"/>
      <c r="G737" s="162"/>
      <c r="H737" s="162"/>
      <c r="I737" s="163"/>
      <c r="J737" s="164"/>
      <c r="K737" s="204">
        <f aca="true" t="shared" si="111" ref="K737:M741">K738</f>
        <v>35600</v>
      </c>
      <c r="L737" s="204">
        <f t="shared" si="111"/>
        <v>35600</v>
      </c>
      <c r="M737" s="204">
        <f t="shared" si="111"/>
        <v>35600</v>
      </c>
      <c r="N737" s="236">
        <f t="shared" si="110"/>
        <v>100</v>
      </c>
    </row>
    <row r="738" spans="1:14" s="134" customFormat="1" ht="18">
      <c r="A738" s="185"/>
      <c r="B738" s="165" t="s">
        <v>63</v>
      </c>
      <c r="C738" s="186" t="s">
        <v>58</v>
      </c>
      <c r="D738" s="164" t="s">
        <v>108</v>
      </c>
      <c r="E738" s="164" t="s">
        <v>23</v>
      </c>
      <c r="F738" s="161"/>
      <c r="G738" s="162"/>
      <c r="H738" s="162"/>
      <c r="I738" s="163"/>
      <c r="J738" s="164"/>
      <c r="K738" s="204">
        <f t="shared" si="111"/>
        <v>35600</v>
      </c>
      <c r="L738" s="204">
        <f t="shared" si="111"/>
        <v>35600</v>
      </c>
      <c r="M738" s="204">
        <f t="shared" si="111"/>
        <v>35600</v>
      </c>
      <c r="N738" s="236">
        <f t="shared" si="110"/>
        <v>100</v>
      </c>
    </row>
    <row r="739" spans="1:14" s="134" customFormat="1" ht="54">
      <c r="A739" s="185"/>
      <c r="B739" s="165" t="s">
        <v>192</v>
      </c>
      <c r="C739" s="186" t="s">
        <v>58</v>
      </c>
      <c r="D739" s="164" t="s">
        <v>108</v>
      </c>
      <c r="E739" s="164" t="s">
        <v>23</v>
      </c>
      <c r="F739" s="161" t="s">
        <v>98</v>
      </c>
      <c r="G739" s="162" t="s">
        <v>119</v>
      </c>
      <c r="H739" s="162" t="s">
        <v>275</v>
      </c>
      <c r="I739" s="163" t="s">
        <v>276</v>
      </c>
      <c r="J739" s="164"/>
      <c r="K739" s="204">
        <f t="shared" si="111"/>
        <v>35600</v>
      </c>
      <c r="L739" s="204">
        <f t="shared" si="111"/>
        <v>35600</v>
      </c>
      <c r="M739" s="204">
        <f t="shared" si="111"/>
        <v>35600</v>
      </c>
      <c r="N739" s="236">
        <f t="shared" si="110"/>
        <v>100</v>
      </c>
    </row>
    <row r="740" spans="1:14" s="134" customFormat="1" ht="36">
      <c r="A740" s="185"/>
      <c r="B740" s="203" t="s">
        <v>195</v>
      </c>
      <c r="C740" s="186" t="s">
        <v>58</v>
      </c>
      <c r="D740" s="164" t="s">
        <v>108</v>
      </c>
      <c r="E740" s="164" t="s">
        <v>23</v>
      </c>
      <c r="F740" s="161" t="s">
        <v>98</v>
      </c>
      <c r="G740" s="162" t="s">
        <v>24</v>
      </c>
      <c r="H740" s="162" t="s">
        <v>275</v>
      </c>
      <c r="I740" s="163" t="s">
        <v>276</v>
      </c>
      <c r="J740" s="164"/>
      <c r="K740" s="204">
        <f t="shared" si="111"/>
        <v>35600</v>
      </c>
      <c r="L740" s="204">
        <f t="shared" si="111"/>
        <v>35600</v>
      </c>
      <c r="M740" s="204">
        <f t="shared" si="111"/>
        <v>35600</v>
      </c>
      <c r="N740" s="236">
        <f t="shared" si="110"/>
        <v>100</v>
      </c>
    </row>
    <row r="741" spans="1:14" s="134" customFormat="1" ht="36">
      <c r="A741" s="185"/>
      <c r="B741" s="165" t="s">
        <v>351</v>
      </c>
      <c r="C741" s="186" t="s">
        <v>58</v>
      </c>
      <c r="D741" s="164" t="s">
        <v>108</v>
      </c>
      <c r="E741" s="164" t="s">
        <v>23</v>
      </c>
      <c r="F741" s="161" t="s">
        <v>98</v>
      </c>
      <c r="G741" s="162" t="s">
        <v>24</v>
      </c>
      <c r="H741" s="162" t="s">
        <v>110</v>
      </c>
      <c r="I741" s="163" t="s">
        <v>276</v>
      </c>
      <c r="J741" s="164"/>
      <c r="K741" s="204">
        <f t="shared" si="111"/>
        <v>35600</v>
      </c>
      <c r="L741" s="204">
        <f t="shared" si="111"/>
        <v>35600</v>
      </c>
      <c r="M741" s="204">
        <f t="shared" si="111"/>
        <v>35600</v>
      </c>
      <c r="N741" s="236">
        <f t="shared" si="110"/>
        <v>100</v>
      </c>
    </row>
    <row r="742" spans="1:14" s="134" customFormat="1" ht="54">
      <c r="A742" s="185"/>
      <c r="B742" s="165" t="s">
        <v>352</v>
      </c>
      <c r="C742" s="186" t="s">
        <v>58</v>
      </c>
      <c r="D742" s="164" t="s">
        <v>108</v>
      </c>
      <c r="E742" s="164" t="s">
        <v>23</v>
      </c>
      <c r="F742" s="161" t="s">
        <v>98</v>
      </c>
      <c r="G742" s="162" t="s">
        <v>24</v>
      </c>
      <c r="H742" s="162" t="s">
        <v>110</v>
      </c>
      <c r="I742" s="163" t="s">
        <v>312</v>
      </c>
      <c r="J742" s="164"/>
      <c r="K742" s="204">
        <f>K743</f>
        <v>35600</v>
      </c>
      <c r="L742" s="204">
        <f>L743</f>
        <v>35600</v>
      </c>
      <c r="M742" s="204">
        <f>M743</f>
        <v>35600</v>
      </c>
      <c r="N742" s="236">
        <f t="shared" si="110"/>
        <v>100</v>
      </c>
    </row>
    <row r="743" spans="1:14" s="134" customFormat="1" ht="54">
      <c r="A743" s="185"/>
      <c r="B743" s="165" t="s">
        <v>225</v>
      </c>
      <c r="C743" s="186" t="s">
        <v>58</v>
      </c>
      <c r="D743" s="164" t="s">
        <v>108</v>
      </c>
      <c r="E743" s="164" t="s">
        <v>23</v>
      </c>
      <c r="F743" s="161" t="s">
        <v>98</v>
      </c>
      <c r="G743" s="162" t="s">
        <v>24</v>
      </c>
      <c r="H743" s="162" t="s">
        <v>110</v>
      </c>
      <c r="I743" s="163" t="s">
        <v>312</v>
      </c>
      <c r="J743" s="164" t="s">
        <v>123</v>
      </c>
      <c r="K743" s="204">
        <v>35600</v>
      </c>
      <c r="L743" s="204">
        <v>35600</v>
      </c>
      <c r="M743" s="204">
        <v>35600</v>
      </c>
      <c r="N743" s="236">
        <f t="shared" si="110"/>
        <v>100</v>
      </c>
    </row>
    <row r="744" spans="1:14" s="134" customFormat="1" ht="18">
      <c r="A744" s="185"/>
      <c r="B744" s="165" t="s">
        <v>316</v>
      </c>
      <c r="C744" s="186" t="s">
        <v>58</v>
      </c>
      <c r="D744" s="164" t="s">
        <v>105</v>
      </c>
      <c r="E744" s="164"/>
      <c r="F744" s="161"/>
      <c r="G744" s="162"/>
      <c r="H744" s="162"/>
      <c r="I744" s="163"/>
      <c r="J744" s="164"/>
      <c r="K744" s="204">
        <f>K745+K776+K786</f>
        <v>45958900</v>
      </c>
      <c r="L744" s="204">
        <f>L745+L776+L786</f>
        <v>45958900</v>
      </c>
      <c r="M744" s="204">
        <f>M745+M776+M786</f>
        <v>45600068.29</v>
      </c>
      <c r="N744" s="236">
        <f t="shared" si="110"/>
        <v>99.2192334672936</v>
      </c>
    </row>
    <row r="745" spans="1:14" s="134" customFormat="1" ht="18">
      <c r="A745" s="185"/>
      <c r="B745" s="165" t="s">
        <v>346</v>
      </c>
      <c r="C745" s="186" t="s">
        <v>58</v>
      </c>
      <c r="D745" s="164" t="s">
        <v>105</v>
      </c>
      <c r="E745" s="164" t="s">
        <v>108</v>
      </c>
      <c r="F745" s="161"/>
      <c r="G745" s="162"/>
      <c r="H745" s="162"/>
      <c r="I745" s="163"/>
      <c r="J745" s="164"/>
      <c r="K745" s="204">
        <f>K746</f>
        <v>41536900</v>
      </c>
      <c r="L745" s="204">
        <f>L746</f>
        <v>41536900</v>
      </c>
      <c r="M745" s="204">
        <f>M746</f>
        <v>41178068.29</v>
      </c>
      <c r="N745" s="236">
        <f t="shared" si="110"/>
        <v>99.13611340759661</v>
      </c>
    </row>
    <row r="746" spans="1:14" s="134" customFormat="1" ht="54">
      <c r="A746" s="185"/>
      <c r="B746" s="165" t="s">
        <v>192</v>
      </c>
      <c r="C746" s="186" t="s">
        <v>58</v>
      </c>
      <c r="D746" s="164" t="s">
        <v>105</v>
      </c>
      <c r="E746" s="164" t="s">
        <v>108</v>
      </c>
      <c r="F746" s="161" t="s">
        <v>98</v>
      </c>
      <c r="G746" s="162" t="s">
        <v>119</v>
      </c>
      <c r="H746" s="162" t="s">
        <v>275</v>
      </c>
      <c r="I746" s="163" t="s">
        <v>276</v>
      </c>
      <c r="J746" s="164"/>
      <c r="K746" s="204">
        <f>K747+K751+K772</f>
        <v>41536900</v>
      </c>
      <c r="L746" s="204">
        <f>L747+L751+L772</f>
        <v>41536900</v>
      </c>
      <c r="M746" s="204">
        <f>M747+M751+M772</f>
        <v>41178068.29</v>
      </c>
      <c r="N746" s="236">
        <f t="shared" si="110"/>
        <v>99.13611340759661</v>
      </c>
    </row>
    <row r="747" spans="1:14" s="134" customFormat="1" ht="36">
      <c r="A747" s="185"/>
      <c r="B747" s="165" t="s">
        <v>193</v>
      </c>
      <c r="C747" s="186" t="s">
        <v>58</v>
      </c>
      <c r="D747" s="164" t="s">
        <v>105</v>
      </c>
      <c r="E747" s="164" t="s">
        <v>108</v>
      </c>
      <c r="F747" s="161" t="s">
        <v>98</v>
      </c>
      <c r="G747" s="162" t="s">
        <v>18</v>
      </c>
      <c r="H747" s="162" t="s">
        <v>275</v>
      </c>
      <c r="I747" s="163" t="s">
        <v>276</v>
      </c>
      <c r="J747" s="164"/>
      <c r="K747" s="204">
        <f>K748</f>
        <v>191000</v>
      </c>
      <c r="L747" s="204">
        <f>L748</f>
        <v>191000</v>
      </c>
      <c r="M747" s="204">
        <f>M748</f>
        <v>191000</v>
      </c>
      <c r="N747" s="236">
        <f t="shared" si="110"/>
        <v>100</v>
      </c>
    </row>
    <row r="748" spans="1:14" s="134" customFormat="1" ht="18">
      <c r="A748" s="185"/>
      <c r="B748" s="165" t="s">
        <v>232</v>
      </c>
      <c r="C748" s="186" t="s">
        <v>58</v>
      </c>
      <c r="D748" s="164" t="s">
        <v>105</v>
      </c>
      <c r="E748" s="164" t="s">
        <v>108</v>
      </c>
      <c r="F748" s="161" t="s">
        <v>98</v>
      </c>
      <c r="G748" s="162" t="s">
        <v>18</v>
      </c>
      <c r="H748" s="162" t="s">
        <v>108</v>
      </c>
      <c r="I748" s="163" t="s">
        <v>276</v>
      </c>
      <c r="J748" s="164"/>
      <c r="K748" s="204">
        <f aca="true" t="shared" si="112" ref="K748:M749">K749</f>
        <v>191000</v>
      </c>
      <c r="L748" s="204">
        <f t="shared" si="112"/>
        <v>191000</v>
      </c>
      <c r="M748" s="204">
        <f t="shared" si="112"/>
        <v>191000</v>
      </c>
      <c r="N748" s="236">
        <f t="shared" si="110"/>
        <v>100</v>
      </c>
    </row>
    <row r="749" spans="1:14" s="134" customFormat="1" ht="36">
      <c r="A749" s="185"/>
      <c r="B749" s="165" t="s">
        <v>233</v>
      </c>
      <c r="C749" s="186" t="s">
        <v>58</v>
      </c>
      <c r="D749" s="164" t="s">
        <v>105</v>
      </c>
      <c r="E749" s="164" t="s">
        <v>108</v>
      </c>
      <c r="F749" s="161" t="s">
        <v>98</v>
      </c>
      <c r="G749" s="162" t="s">
        <v>18</v>
      </c>
      <c r="H749" s="162" t="s">
        <v>108</v>
      </c>
      <c r="I749" s="163" t="s">
        <v>285</v>
      </c>
      <c r="J749" s="164"/>
      <c r="K749" s="204">
        <f t="shared" si="112"/>
        <v>191000</v>
      </c>
      <c r="L749" s="204">
        <f t="shared" si="112"/>
        <v>191000</v>
      </c>
      <c r="M749" s="204">
        <f t="shared" si="112"/>
        <v>191000</v>
      </c>
      <c r="N749" s="236">
        <f t="shared" si="110"/>
        <v>100</v>
      </c>
    </row>
    <row r="750" spans="1:14" s="134" customFormat="1" ht="36">
      <c r="A750" s="185"/>
      <c r="B750" s="165" t="s">
        <v>141</v>
      </c>
      <c r="C750" s="186" t="s">
        <v>58</v>
      </c>
      <c r="D750" s="164" t="s">
        <v>105</v>
      </c>
      <c r="E750" s="164" t="s">
        <v>108</v>
      </c>
      <c r="F750" s="161" t="s">
        <v>98</v>
      </c>
      <c r="G750" s="162" t="s">
        <v>18</v>
      </c>
      <c r="H750" s="162" t="s">
        <v>108</v>
      </c>
      <c r="I750" s="163" t="s">
        <v>285</v>
      </c>
      <c r="J750" s="164" t="s">
        <v>142</v>
      </c>
      <c r="K750" s="204">
        <v>191000</v>
      </c>
      <c r="L750" s="204">
        <v>191000</v>
      </c>
      <c r="M750" s="204">
        <v>191000</v>
      </c>
      <c r="N750" s="236">
        <f t="shared" si="110"/>
        <v>100</v>
      </c>
    </row>
    <row r="751" spans="1:14" s="134" customFormat="1" ht="36">
      <c r="A751" s="185"/>
      <c r="B751" s="165" t="s">
        <v>195</v>
      </c>
      <c r="C751" s="186" t="s">
        <v>58</v>
      </c>
      <c r="D751" s="164" t="s">
        <v>105</v>
      </c>
      <c r="E751" s="164" t="s">
        <v>108</v>
      </c>
      <c r="F751" s="161" t="s">
        <v>98</v>
      </c>
      <c r="G751" s="162" t="s">
        <v>24</v>
      </c>
      <c r="H751" s="162" t="s">
        <v>275</v>
      </c>
      <c r="I751" s="163" t="s">
        <v>276</v>
      </c>
      <c r="J751" s="164"/>
      <c r="K751" s="204">
        <f>K752+K765</f>
        <v>40271600</v>
      </c>
      <c r="L751" s="204">
        <f>L752+L765</f>
        <v>40271600</v>
      </c>
      <c r="M751" s="204">
        <f>M752+M765</f>
        <v>39912805.07</v>
      </c>
      <c r="N751" s="236">
        <f t="shared" si="110"/>
        <v>99.1090621430487</v>
      </c>
    </row>
    <row r="752" spans="1:14" s="134" customFormat="1" ht="18">
      <c r="A752" s="185"/>
      <c r="B752" s="165" t="s">
        <v>349</v>
      </c>
      <c r="C752" s="186" t="s">
        <v>58</v>
      </c>
      <c r="D752" s="164" t="s">
        <v>105</v>
      </c>
      <c r="E752" s="164" t="s">
        <v>108</v>
      </c>
      <c r="F752" s="161" t="s">
        <v>98</v>
      </c>
      <c r="G752" s="162" t="s">
        <v>24</v>
      </c>
      <c r="H752" s="162" t="s">
        <v>109</v>
      </c>
      <c r="I752" s="163" t="s">
        <v>276</v>
      </c>
      <c r="J752" s="164"/>
      <c r="K752" s="204">
        <f>K753+K761+K757+K759+K763</f>
        <v>36497900</v>
      </c>
      <c r="L752" s="204">
        <f>L753+L761+L757+L759+L763</f>
        <v>36497900</v>
      </c>
      <c r="M752" s="204">
        <f>M753+M761+M757+M759+M763</f>
        <v>36373219.11</v>
      </c>
      <c r="N752" s="236">
        <f t="shared" si="110"/>
        <v>99.65838886620874</v>
      </c>
    </row>
    <row r="753" spans="1:14" s="134" customFormat="1" ht="36">
      <c r="A753" s="185"/>
      <c r="B753" s="165" t="s">
        <v>523</v>
      </c>
      <c r="C753" s="186" t="s">
        <v>58</v>
      </c>
      <c r="D753" s="164" t="s">
        <v>105</v>
      </c>
      <c r="E753" s="164" t="s">
        <v>108</v>
      </c>
      <c r="F753" s="161" t="s">
        <v>98</v>
      </c>
      <c r="G753" s="162" t="s">
        <v>24</v>
      </c>
      <c r="H753" s="162" t="s">
        <v>109</v>
      </c>
      <c r="I753" s="163" t="s">
        <v>278</v>
      </c>
      <c r="J753" s="164"/>
      <c r="K753" s="204">
        <f>K754+K755+K756</f>
        <v>26737200</v>
      </c>
      <c r="L753" s="204">
        <f>L754+L755+L756</f>
        <v>26737200</v>
      </c>
      <c r="M753" s="204">
        <f>M754+M755+M756</f>
        <v>26737200</v>
      </c>
      <c r="N753" s="236">
        <f t="shared" si="110"/>
        <v>100</v>
      </c>
    </row>
    <row r="754" spans="1:14" s="134" customFormat="1" ht="108">
      <c r="A754" s="185"/>
      <c r="B754" s="165" t="s">
        <v>121</v>
      </c>
      <c r="C754" s="186" t="s">
        <v>58</v>
      </c>
      <c r="D754" s="164" t="s">
        <v>105</v>
      </c>
      <c r="E754" s="164" t="s">
        <v>108</v>
      </c>
      <c r="F754" s="161" t="s">
        <v>98</v>
      </c>
      <c r="G754" s="162" t="s">
        <v>24</v>
      </c>
      <c r="H754" s="162" t="s">
        <v>109</v>
      </c>
      <c r="I754" s="163" t="s">
        <v>278</v>
      </c>
      <c r="J754" s="164" t="s">
        <v>122</v>
      </c>
      <c r="K754" s="204">
        <v>18706000</v>
      </c>
      <c r="L754" s="204">
        <v>18706000</v>
      </c>
      <c r="M754" s="204">
        <v>18706000</v>
      </c>
      <c r="N754" s="236">
        <f t="shared" si="110"/>
        <v>100</v>
      </c>
    </row>
    <row r="755" spans="1:14" s="134" customFormat="1" ht="54">
      <c r="A755" s="185"/>
      <c r="B755" s="165" t="s">
        <v>225</v>
      </c>
      <c r="C755" s="186" t="s">
        <v>58</v>
      </c>
      <c r="D755" s="164" t="s">
        <v>105</v>
      </c>
      <c r="E755" s="164" t="s">
        <v>108</v>
      </c>
      <c r="F755" s="161" t="s">
        <v>98</v>
      </c>
      <c r="G755" s="162" t="s">
        <v>24</v>
      </c>
      <c r="H755" s="162" t="s">
        <v>109</v>
      </c>
      <c r="I755" s="163" t="s">
        <v>278</v>
      </c>
      <c r="J755" s="164" t="s">
        <v>123</v>
      </c>
      <c r="K755" s="204">
        <v>7964900</v>
      </c>
      <c r="L755" s="204">
        <v>7964900</v>
      </c>
      <c r="M755" s="204">
        <v>7964900</v>
      </c>
      <c r="N755" s="236">
        <f t="shared" si="110"/>
        <v>100</v>
      </c>
    </row>
    <row r="756" spans="1:14" s="134" customFormat="1" ht="18">
      <c r="A756" s="185"/>
      <c r="B756" s="171" t="s">
        <v>124</v>
      </c>
      <c r="C756" s="186" t="s">
        <v>58</v>
      </c>
      <c r="D756" s="164" t="s">
        <v>105</v>
      </c>
      <c r="E756" s="164" t="s">
        <v>108</v>
      </c>
      <c r="F756" s="161" t="s">
        <v>98</v>
      </c>
      <c r="G756" s="162" t="s">
        <v>24</v>
      </c>
      <c r="H756" s="162" t="s">
        <v>109</v>
      </c>
      <c r="I756" s="163" t="s">
        <v>278</v>
      </c>
      <c r="J756" s="164" t="s">
        <v>125</v>
      </c>
      <c r="K756" s="204">
        <v>66300</v>
      </c>
      <c r="L756" s="204">
        <v>66300</v>
      </c>
      <c r="M756" s="204">
        <v>66300</v>
      </c>
      <c r="N756" s="236">
        <f t="shared" si="110"/>
        <v>100</v>
      </c>
    </row>
    <row r="757" spans="1:14" s="134" customFormat="1" ht="54">
      <c r="A757" s="185"/>
      <c r="B757" s="165" t="s">
        <v>194</v>
      </c>
      <c r="C757" s="186" t="s">
        <v>58</v>
      </c>
      <c r="D757" s="164" t="s">
        <v>105</v>
      </c>
      <c r="E757" s="164" t="s">
        <v>108</v>
      </c>
      <c r="F757" s="161" t="s">
        <v>98</v>
      </c>
      <c r="G757" s="162" t="s">
        <v>24</v>
      </c>
      <c r="H757" s="162" t="s">
        <v>109</v>
      </c>
      <c r="I757" s="163" t="s">
        <v>290</v>
      </c>
      <c r="J757" s="164"/>
      <c r="K757" s="233">
        <f>K758</f>
        <v>4549900</v>
      </c>
      <c r="L757" s="233">
        <f>L758</f>
        <v>4549900</v>
      </c>
      <c r="M757" s="233">
        <f>M758</f>
        <v>4544240</v>
      </c>
      <c r="N757" s="236">
        <f t="shared" si="110"/>
        <v>99.87560166157498</v>
      </c>
    </row>
    <row r="758" spans="1:14" s="134" customFormat="1" ht="54">
      <c r="A758" s="185"/>
      <c r="B758" s="165" t="s">
        <v>225</v>
      </c>
      <c r="C758" s="186" t="s">
        <v>58</v>
      </c>
      <c r="D758" s="164" t="s">
        <v>105</v>
      </c>
      <c r="E758" s="164" t="s">
        <v>108</v>
      </c>
      <c r="F758" s="161" t="s">
        <v>98</v>
      </c>
      <c r="G758" s="162" t="s">
        <v>24</v>
      </c>
      <c r="H758" s="162" t="s">
        <v>109</v>
      </c>
      <c r="I758" s="163" t="s">
        <v>290</v>
      </c>
      <c r="J758" s="164" t="s">
        <v>123</v>
      </c>
      <c r="K758" s="204">
        <v>4549900</v>
      </c>
      <c r="L758" s="204">
        <v>4549900</v>
      </c>
      <c r="M758" s="204">
        <v>4544240</v>
      </c>
      <c r="N758" s="236">
        <f t="shared" si="110"/>
        <v>99.87560166157498</v>
      </c>
    </row>
    <row r="759" spans="1:14" s="134" customFormat="1" ht="187.5" customHeight="1">
      <c r="A759" s="185"/>
      <c r="B759" s="165" t="s">
        <v>442</v>
      </c>
      <c r="C759" s="186" t="s">
        <v>58</v>
      </c>
      <c r="D759" s="164" t="s">
        <v>105</v>
      </c>
      <c r="E759" s="164" t="s">
        <v>108</v>
      </c>
      <c r="F759" s="161" t="s">
        <v>98</v>
      </c>
      <c r="G759" s="162" t="s">
        <v>24</v>
      </c>
      <c r="H759" s="162" t="s">
        <v>109</v>
      </c>
      <c r="I759" s="163" t="s">
        <v>381</v>
      </c>
      <c r="J759" s="164"/>
      <c r="K759" s="204">
        <f>K760</f>
        <v>156300</v>
      </c>
      <c r="L759" s="204">
        <f>L760</f>
        <v>156300</v>
      </c>
      <c r="M759" s="204">
        <f>M760</f>
        <v>156240</v>
      </c>
      <c r="N759" s="236">
        <f t="shared" si="110"/>
        <v>99.9616122840691</v>
      </c>
    </row>
    <row r="760" spans="1:14" s="134" customFormat="1" ht="108">
      <c r="A760" s="185"/>
      <c r="B760" s="165" t="s">
        <v>121</v>
      </c>
      <c r="C760" s="186" t="s">
        <v>58</v>
      </c>
      <c r="D760" s="164" t="s">
        <v>105</v>
      </c>
      <c r="E760" s="164" t="s">
        <v>108</v>
      </c>
      <c r="F760" s="161" t="s">
        <v>98</v>
      </c>
      <c r="G760" s="162" t="s">
        <v>24</v>
      </c>
      <c r="H760" s="162" t="s">
        <v>109</v>
      </c>
      <c r="I760" s="163" t="s">
        <v>381</v>
      </c>
      <c r="J760" s="164" t="s">
        <v>122</v>
      </c>
      <c r="K760" s="204">
        <v>156300</v>
      </c>
      <c r="L760" s="204">
        <v>156300</v>
      </c>
      <c r="M760" s="204">
        <v>156240</v>
      </c>
      <c r="N760" s="236">
        <f t="shared" si="110"/>
        <v>99.9616122840691</v>
      </c>
    </row>
    <row r="761" spans="1:14" s="134" customFormat="1" ht="54">
      <c r="A761" s="185"/>
      <c r="B761" s="165" t="s">
        <v>443</v>
      </c>
      <c r="C761" s="186" t="s">
        <v>58</v>
      </c>
      <c r="D761" s="164" t="s">
        <v>105</v>
      </c>
      <c r="E761" s="164" t="s">
        <v>108</v>
      </c>
      <c r="F761" s="333" t="s">
        <v>98</v>
      </c>
      <c r="G761" s="334" t="s">
        <v>24</v>
      </c>
      <c r="H761" s="334" t="s">
        <v>109</v>
      </c>
      <c r="I761" s="335" t="s">
        <v>400</v>
      </c>
      <c r="J761" s="164"/>
      <c r="K761" s="204">
        <f>K762</f>
        <v>1088000</v>
      </c>
      <c r="L761" s="204">
        <f>L762</f>
        <v>1088000</v>
      </c>
      <c r="M761" s="204">
        <f>M762</f>
        <v>969122.11</v>
      </c>
      <c r="N761" s="236">
        <f t="shared" si="110"/>
        <v>89.07372334558823</v>
      </c>
    </row>
    <row r="762" spans="1:14" s="134" customFormat="1" ht="108">
      <c r="A762" s="185"/>
      <c r="B762" s="165" t="s">
        <v>121</v>
      </c>
      <c r="C762" s="186" t="s">
        <v>58</v>
      </c>
      <c r="D762" s="164" t="s">
        <v>105</v>
      </c>
      <c r="E762" s="164" t="s">
        <v>108</v>
      </c>
      <c r="F762" s="161" t="s">
        <v>98</v>
      </c>
      <c r="G762" s="162" t="s">
        <v>24</v>
      </c>
      <c r="H762" s="162" t="s">
        <v>109</v>
      </c>
      <c r="I762" s="163" t="s">
        <v>400</v>
      </c>
      <c r="J762" s="164" t="s">
        <v>122</v>
      </c>
      <c r="K762" s="233">
        <v>1088000</v>
      </c>
      <c r="L762" s="233">
        <v>1088000</v>
      </c>
      <c r="M762" s="233">
        <v>969122.11</v>
      </c>
      <c r="N762" s="236">
        <f t="shared" si="110"/>
        <v>89.07372334558823</v>
      </c>
    </row>
    <row r="763" spans="1:14" s="134" customFormat="1" ht="181.5" customHeight="1">
      <c r="A763" s="185"/>
      <c r="B763" s="165" t="s">
        <v>704</v>
      </c>
      <c r="C763" s="186" t="s">
        <v>58</v>
      </c>
      <c r="D763" s="164" t="s">
        <v>105</v>
      </c>
      <c r="E763" s="164" t="s">
        <v>108</v>
      </c>
      <c r="F763" s="161" t="s">
        <v>98</v>
      </c>
      <c r="G763" s="162" t="s">
        <v>24</v>
      </c>
      <c r="H763" s="162" t="s">
        <v>109</v>
      </c>
      <c r="I763" s="163" t="s">
        <v>705</v>
      </c>
      <c r="J763" s="164"/>
      <c r="K763" s="233">
        <f>K764</f>
        <v>3966500</v>
      </c>
      <c r="L763" s="233">
        <f>L764</f>
        <v>3966500</v>
      </c>
      <c r="M763" s="233">
        <f>M764</f>
        <v>3966417</v>
      </c>
      <c r="N763" s="236">
        <f t="shared" si="110"/>
        <v>99.997907475104</v>
      </c>
    </row>
    <row r="764" spans="1:14" s="134" customFormat="1" ht="54">
      <c r="A764" s="185"/>
      <c r="B764" s="165" t="s">
        <v>225</v>
      </c>
      <c r="C764" s="186" t="s">
        <v>58</v>
      </c>
      <c r="D764" s="164" t="s">
        <v>105</v>
      </c>
      <c r="E764" s="164" t="s">
        <v>108</v>
      </c>
      <c r="F764" s="161" t="s">
        <v>98</v>
      </c>
      <c r="G764" s="162" t="s">
        <v>24</v>
      </c>
      <c r="H764" s="162" t="s">
        <v>109</v>
      </c>
      <c r="I764" s="163" t="s">
        <v>705</v>
      </c>
      <c r="J764" s="164" t="s">
        <v>123</v>
      </c>
      <c r="K764" s="233">
        <v>3966500</v>
      </c>
      <c r="L764" s="233">
        <v>3966500</v>
      </c>
      <c r="M764" s="233">
        <v>3966417</v>
      </c>
      <c r="N764" s="236">
        <f t="shared" si="110"/>
        <v>99.997907475104</v>
      </c>
    </row>
    <row r="765" spans="1:14" s="134" customFormat="1" ht="36">
      <c r="A765" s="185"/>
      <c r="B765" s="165" t="s">
        <v>706</v>
      </c>
      <c r="C765" s="186" t="s">
        <v>58</v>
      </c>
      <c r="D765" s="164" t="s">
        <v>105</v>
      </c>
      <c r="E765" s="164" t="s">
        <v>108</v>
      </c>
      <c r="F765" s="161" t="s">
        <v>98</v>
      </c>
      <c r="G765" s="162" t="s">
        <v>24</v>
      </c>
      <c r="H765" s="162" t="s">
        <v>98</v>
      </c>
      <c r="I765" s="163" t="s">
        <v>276</v>
      </c>
      <c r="J765" s="164"/>
      <c r="K765" s="233">
        <f>K766+K770</f>
        <v>3773700</v>
      </c>
      <c r="L765" s="233">
        <f>L766+L770</f>
        <v>3773700</v>
      </c>
      <c r="M765" s="233">
        <f>M766+M770</f>
        <v>3539585.96</v>
      </c>
      <c r="N765" s="236">
        <f t="shared" si="110"/>
        <v>93.79616715690172</v>
      </c>
    </row>
    <row r="766" spans="1:14" s="134" customFormat="1" ht="36">
      <c r="A766" s="185"/>
      <c r="B766" s="165" t="s">
        <v>523</v>
      </c>
      <c r="C766" s="186" t="s">
        <v>58</v>
      </c>
      <c r="D766" s="164" t="s">
        <v>105</v>
      </c>
      <c r="E766" s="164" t="s">
        <v>108</v>
      </c>
      <c r="F766" s="161" t="s">
        <v>98</v>
      </c>
      <c r="G766" s="162" t="s">
        <v>24</v>
      </c>
      <c r="H766" s="162" t="s">
        <v>98</v>
      </c>
      <c r="I766" s="163" t="s">
        <v>278</v>
      </c>
      <c r="J766" s="164"/>
      <c r="K766" s="233">
        <f>K767+K768+K769</f>
        <v>3177324</v>
      </c>
      <c r="L766" s="233">
        <f>L767+L768+L769</f>
        <v>3177324</v>
      </c>
      <c r="M766" s="233">
        <f>M767+M768+M769</f>
        <v>2945585.96</v>
      </c>
      <c r="N766" s="236">
        <f t="shared" si="110"/>
        <v>92.70650270479183</v>
      </c>
    </row>
    <row r="767" spans="1:14" s="134" customFormat="1" ht="108">
      <c r="A767" s="185"/>
      <c r="B767" s="165" t="s">
        <v>121</v>
      </c>
      <c r="C767" s="186" t="s">
        <v>58</v>
      </c>
      <c r="D767" s="164" t="s">
        <v>105</v>
      </c>
      <c r="E767" s="164" t="s">
        <v>108</v>
      </c>
      <c r="F767" s="161" t="s">
        <v>98</v>
      </c>
      <c r="G767" s="162" t="s">
        <v>24</v>
      </c>
      <c r="H767" s="162" t="s">
        <v>98</v>
      </c>
      <c r="I767" s="163" t="s">
        <v>278</v>
      </c>
      <c r="J767" s="164" t="s">
        <v>122</v>
      </c>
      <c r="K767" s="233">
        <v>1696600</v>
      </c>
      <c r="L767" s="233">
        <v>1696600</v>
      </c>
      <c r="M767" s="233">
        <v>1464861.96</v>
      </c>
      <c r="N767" s="236">
        <f t="shared" si="110"/>
        <v>86.34103265354238</v>
      </c>
    </row>
    <row r="768" spans="1:14" s="134" customFormat="1" ht="54">
      <c r="A768" s="185"/>
      <c r="B768" s="165" t="s">
        <v>225</v>
      </c>
      <c r="C768" s="186" t="s">
        <v>58</v>
      </c>
      <c r="D768" s="164" t="s">
        <v>105</v>
      </c>
      <c r="E768" s="164" t="s">
        <v>108</v>
      </c>
      <c r="F768" s="161" t="s">
        <v>98</v>
      </c>
      <c r="G768" s="162" t="s">
        <v>24</v>
      </c>
      <c r="H768" s="162" t="s">
        <v>98</v>
      </c>
      <c r="I768" s="163" t="s">
        <v>278</v>
      </c>
      <c r="J768" s="164" t="s">
        <v>123</v>
      </c>
      <c r="K768" s="233">
        <v>1471276</v>
      </c>
      <c r="L768" s="233">
        <v>1471276</v>
      </c>
      <c r="M768" s="233">
        <v>1471276</v>
      </c>
      <c r="N768" s="236">
        <f t="shared" si="110"/>
        <v>100</v>
      </c>
    </row>
    <row r="769" spans="1:14" s="134" customFormat="1" ht="18">
      <c r="A769" s="185"/>
      <c r="B769" s="165" t="s">
        <v>124</v>
      </c>
      <c r="C769" s="186" t="s">
        <v>58</v>
      </c>
      <c r="D769" s="164" t="s">
        <v>105</v>
      </c>
      <c r="E769" s="164" t="s">
        <v>108</v>
      </c>
      <c r="F769" s="161" t="s">
        <v>98</v>
      </c>
      <c r="G769" s="162" t="s">
        <v>24</v>
      </c>
      <c r="H769" s="162" t="s">
        <v>98</v>
      </c>
      <c r="I769" s="163" t="s">
        <v>278</v>
      </c>
      <c r="J769" s="164" t="s">
        <v>125</v>
      </c>
      <c r="K769" s="233">
        <v>9448</v>
      </c>
      <c r="L769" s="233">
        <v>9448</v>
      </c>
      <c r="M769" s="233">
        <v>9448</v>
      </c>
      <c r="N769" s="236">
        <f t="shared" si="110"/>
        <v>100</v>
      </c>
    </row>
    <row r="770" spans="1:14" s="134" customFormat="1" ht="54">
      <c r="A770" s="185"/>
      <c r="B770" s="165" t="s">
        <v>194</v>
      </c>
      <c r="C770" s="186" t="s">
        <v>58</v>
      </c>
      <c r="D770" s="164" t="s">
        <v>105</v>
      </c>
      <c r="E770" s="164" t="s">
        <v>108</v>
      </c>
      <c r="F770" s="161" t="s">
        <v>98</v>
      </c>
      <c r="G770" s="162" t="s">
        <v>24</v>
      </c>
      <c r="H770" s="162" t="s">
        <v>98</v>
      </c>
      <c r="I770" s="163" t="s">
        <v>290</v>
      </c>
      <c r="J770" s="164"/>
      <c r="K770" s="233">
        <f>K771</f>
        <v>596376</v>
      </c>
      <c r="L770" s="233">
        <f>L771</f>
        <v>596376</v>
      </c>
      <c r="M770" s="233">
        <f>M771</f>
        <v>594000</v>
      </c>
      <c r="N770" s="236">
        <f t="shared" si="110"/>
        <v>99.60159362549801</v>
      </c>
    </row>
    <row r="771" spans="1:14" s="134" customFormat="1" ht="54">
      <c r="A771" s="185"/>
      <c r="B771" s="165" t="s">
        <v>225</v>
      </c>
      <c r="C771" s="186" t="s">
        <v>58</v>
      </c>
      <c r="D771" s="164" t="s">
        <v>105</v>
      </c>
      <c r="E771" s="164" t="s">
        <v>108</v>
      </c>
      <c r="F771" s="161" t="s">
        <v>98</v>
      </c>
      <c r="G771" s="162" t="s">
        <v>24</v>
      </c>
      <c r="H771" s="162" t="s">
        <v>98</v>
      </c>
      <c r="I771" s="163" t="s">
        <v>290</v>
      </c>
      <c r="J771" s="164" t="s">
        <v>123</v>
      </c>
      <c r="K771" s="233">
        <v>596376</v>
      </c>
      <c r="L771" s="233">
        <v>596376</v>
      </c>
      <c r="M771" s="233">
        <v>594000</v>
      </c>
      <c r="N771" s="236">
        <f t="shared" si="110"/>
        <v>99.60159362549801</v>
      </c>
    </row>
    <row r="772" spans="1:14" s="134" customFormat="1" ht="36">
      <c r="A772" s="185"/>
      <c r="B772" s="165" t="s">
        <v>251</v>
      </c>
      <c r="C772" s="186" t="s">
        <v>58</v>
      </c>
      <c r="D772" s="164" t="s">
        <v>105</v>
      </c>
      <c r="E772" s="164" t="s">
        <v>108</v>
      </c>
      <c r="F772" s="161" t="s">
        <v>98</v>
      </c>
      <c r="G772" s="162" t="s">
        <v>76</v>
      </c>
      <c r="H772" s="162" t="s">
        <v>275</v>
      </c>
      <c r="I772" s="163" t="s">
        <v>276</v>
      </c>
      <c r="J772" s="164"/>
      <c r="K772" s="233">
        <f>K773</f>
        <v>1074300</v>
      </c>
      <c r="L772" s="233">
        <f>L773</f>
        <v>1074300</v>
      </c>
      <c r="M772" s="233">
        <f>M773</f>
        <v>1074263.22</v>
      </c>
      <c r="N772" s="236">
        <f t="shared" si="110"/>
        <v>99.99657637531415</v>
      </c>
    </row>
    <row r="773" spans="1:14" s="134" customFormat="1" ht="72">
      <c r="A773" s="185"/>
      <c r="B773" s="165" t="s">
        <v>380</v>
      </c>
      <c r="C773" s="186" t="s">
        <v>58</v>
      </c>
      <c r="D773" s="164" t="s">
        <v>105</v>
      </c>
      <c r="E773" s="164" t="s">
        <v>108</v>
      </c>
      <c r="F773" s="161" t="s">
        <v>98</v>
      </c>
      <c r="G773" s="162" t="s">
        <v>76</v>
      </c>
      <c r="H773" s="162" t="s">
        <v>110</v>
      </c>
      <c r="I773" s="163" t="s">
        <v>276</v>
      </c>
      <c r="J773" s="164"/>
      <c r="K773" s="233">
        <f aca="true" t="shared" si="113" ref="K773:M774">K774</f>
        <v>1074300</v>
      </c>
      <c r="L773" s="233">
        <f t="shared" si="113"/>
        <v>1074300</v>
      </c>
      <c r="M773" s="233">
        <f t="shared" si="113"/>
        <v>1074263.22</v>
      </c>
      <c r="N773" s="236">
        <f t="shared" si="110"/>
        <v>99.99657637531415</v>
      </c>
    </row>
    <row r="774" spans="1:14" s="134" customFormat="1" ht="54">
      <c r="A774" s="185"/>
      <c r="B774" s="165" t="s">
        <v>194</v>
      </c>
      <c r="C774" s="186" t="s">
        <v>58</v>
      </c>
      <c r="D774" s="164" t="s">
        <v>105</v>
      </c>
      <c r="E774" s="164" t="s">
        <v>108</v>
      </c>
      <c r="F774" s="161" t="s">
        <v>98</v>
      </c>
      <c r="G774" s="162" t="s">
        <v>76</v>
      </c>
      <c r="H774" s="162" t="s">
        <v>110</v>
      </c>
      <c r="I774" s="163" t="s">
        <v>290</v>
      </c>
      <c r="J774" s="164"/>
      <c r="K774" s="233">
        <f t="shared" si="113"/>
        <v>1074300</v>
      </c>
      <c r="L774" s="233">
        <f t="shared" si="113"/>
        <v>1074300</v>
      </c>
      <c r="M774" s="233">
        <f t="shared" si="113"/>
        <v>1074263.22</v>
      </c>
      <c r="N774" s="236">
        <f t="shared" si="110"/>
        <v>99.99657637531415</v>
      </c>
    </row>
    <row r="775" spans="1:14" s="134" customFormat="1" ht="54">
      <c r="A775" s="185"/>
      <c r="B775" s="165" t="s">
        <v>175</v>
      </c>
      <c r="C775" s="186" t="s">
        <v>58</v>
      </c>
      <c r="D775" s="164" t="s">
        <v>105</v>
      </c>
      <c r="E775" s="164" t="s">
        <v>108</v>
      </c>
      <c r="F775" s="161" t="s">
        <v>98</v>
      </c>
      <c r="G775" s="162" t="s">
        <v>76</v>
      </c>
      <c r="H775" s="162" t="s">
        <v>110</v>
      </c>
      <c r="I775" s="163" t="s">
        <v>290</v>
      </c>
      <c r="J775" s="164" t="s">
        <v>136</v>
      </c>
      <c r="K775" s="233">
        <v>1074300</v>
      </c>
      <c r="L775" s="233">
        <v>1074300</v>
      </c>
      <c r="M775" s="233">
        <v>1074263.22</v>
      </c>
      <c r="N775" s="236">
        <f t="shared" si="110"/>
        <v>99.99657637531415</v>
      </c>
    </row>
    <row r="776" spans="1:14" s="134" customFormat="1" ht="18">
      <c r="A776" s="185"/>
      <c r="B776" s="165" t="s">
        <v>147</v>
      </c>
      <c r="C776" s="186" t="s">
        <v>58</v>
      </c>
      <c r="D776" s="164" t="s">
        <v>105</v>
      </c>
      <c r="E776" s="164" t="s">
        <v>109</v>
      </c>
      <c r="F776" s="161"/>
      <c r="G776" s="162"/>
      <c r="H776" s="162"/>
      <c r="I776" s="163"/>
      <c r="J776" s="164"/>
      <c r="K776" s="233">
        <f>K777</f>
        <v>1563900</v>
      </c>
      <c r="L776" s="233">
        <f>L777</f>
        <v>1563900</v>
      </c>
      <c r="M776" s="233">
        <f>M777</f>
        <v>1563900</v>
      </c>
      <c r="N776" s="236">
        <f t="shared" si="110"/>
        <v>100</v>
      </c>
    </row>
    <row r="777" spans="1:14" s="134" customFormat="1" ht="54">
      <c r="A777" s="185"/>
      <c r="B777" s="165" t="s">
        <v>192</v>
      </c>
      <c r="C777" s="186" t="s">
        <v>58</v>
      </c>
      <c r="D777" s="164" t="s">
        <v>105</v>
      </c>
      <c r="E777" s="164" t="s">
        <v>109</v>
      </c>
      <c r="F777" s="161" t="s">
        <v>98</v>
      </c>
      <c r="G777" s="162" t="s">
        <v>119</v>
      </c>
      <c r="H777" s="162" t="s">
        <v>275</v>
      </c>
      <c r="I777" s="163" t="s">
        <v>276</v>
      </c>
      <c r="J777" s="164"/>
      <c r="K777" s="233">
        <f>K778+K782</f>
        <v>1563900</v>
      </c>
      <c r="L777" s="233">
        <f>L778+L782</f>
        <v>1563900</v>
      </c>
      <c r="M777" s="233">
        <f>M778+M782</f>
        <v>1563900</v>
      </c>
      <c r="N777" s="236">
        <f t="shared" si="110"/>
        <v>100</v>
      </c>
    </row>
    <row r="778" spans="1:14" s="134" customFormat="1" ht="36">
      <c r="A778" s="185"/>
      <c r="B778" s="165" t="s">
        <v>193</v>
      </c>
      <c r="C778" s="186" t="s">
        <v>58</v>
      </c>
      <c r="D778" s="164" t="s">
        <v>105</v>
      </c>
      <c r="E778" s="164" t="s">
        <v>109</v>
      </c>
      <c r="F778" s="161" t="s">
        <v>98</v>
      </c>
      <c r="G778" s="162" t="s">
        <v>18</v>
      </c>
      <c r="H778" s="162" t="s">
        <v>275</v>
      </c>
      <c r="I778" s="163" t="s">
        <v>276</v>
      </c>
      <c r="J778" s="164"/>
      <c r="K778" s="233">
        <f aca="true" t="shared" si="114" ref="K778:M779">K779</f>
        <v>863900</v>
      </c>
      <c r="L778" s="233">
        <f t="shared" si="114"/>
        <v>863900</v>
      </c>
      <c r="M778" s="233">
        <f t="shared" si="114"/>
        <v>863900</v>
      </c>
      <c r="N778" s="236">
        <f t="shared" si="110"/>
        <v>100</v>
      </c>
    </row>
    <row r="779" spans="1:14" s="134" customFormat="1" ht="54">
      <c r="A779" s="185"/>
      <c r="B779" s="165" t="s">
        <v>240</v>
      </c>
      <c r="C779" s="186" t="s">
        <v>58</v>
      </c>
      <c r="D779" s="164" t="s">
        <v>105</v>
      </c>
      <c r="E779" s="164" t="s">
        <v>109</v>
      </c>
      <c r="F779" s="161" t="s">
        <v>98</v>
      </c>
      <c r="G779" s="162" t="s">
        <v>18</v>
      </c>
      <c r="H779" s="162" t="s">
        <v>109</v>
      </c>
      <c r="I779" s="163" t="s">
        <v>276</v>
      </c>
      <c r="J779" s="164"/>
      <c r="K779" s="233">
        <f t="shared" si="114"/>
        <v>863900</v>
      </c>
      <c r="L779" s="233">
        <f t="shared" si="114"/>
        <v>863900</v>
      </c>
      <c r="M779" s="233">
        <f t="shared" si="114"/>
        <v>863900</v>
      </c>
      <c r="N779" s="236">
        <f t="shared" si="110"/>
        <v>100</v>
      </c>
    </row>
    <row r="780" spans="1:14" s="134" customFormat="1" ht="54">
      <c r="A780" s="185"/>
      <c r="B780" s="165" t="s">
        <v>194</v>
      </c>
      <c r="C780" s="186" t="s">
        <v>58</v>
      </c>
      <c r="D780" s="164" t="s">
        <v>105</v>
      </c>
      <c r="E780" s="164" t="s">
        <v>109</v>
      </c>
      <c r="F780" s="161" t="s">
        <v>98</v>
      </c>
      <c r="G780" s="162" t="s">
        <v>18</v>
      </c>
      <c r="H780" s="162" t="s">
        <v>109</v>
      </c>
      <c r="I780" s="163" t="s">
        <v>290</v>
      </c>
      <c r="J780" s="164"/>
      <c r="K780" s="233">
        <f>SUM(K781:K781)</f>
        <v>863900</v>
      </c>
      <c r="L780" s="233">
        <f>SUM(L781:L781)</f>
        <v>863900</v>
      </c>
      <c r="M780" s="233">
        <f>SUM(M781:M781)</f>
        <v>863900</v>
      </c>
      <c r="N780" s="236">
        <f t="shared" si="110"/>
        <v>100</v>
      </c>
    </row>
    <row r="781" spans="1:14" s="134" customFormat="1" ht="54">
      <c r="A781" s="185"/>
      <c r="B781" s="165" t="s">
        <v>225</v>
      </c>
      <c r="C781" s="186" t="s">
        <v>58</v>
      </c>
      <c r="D781" s="164" t="s">
        <v>105</v>
      </c>
      <c r="E781" s="164" t="s">
        <v>109</v>
      </c>
      <c r="F781" s="161" t="s">
        <v>98</v>
      </c>
      <c r="G781" s="162" t="s">
        <v>18</v>
      </c>
      <c r="H781" s="162" t="s">
        <v>109</v>
      </c>
      <c r="I781" s="163" t="s">
        <v>290</v>
      </c>
      <c r="J781" s="164" t="s">
        <v>123</v>
      </c>
      <c r="K781" s="233">
        <v>863900</v>
      </c>
      <c r="L781" s="233">
        <v>863900</v>
      </c>
      <c r="M781" s="233">
        <v>863900</v>
      </c>
      <c r="N781" s="236">
        <f t="shared" si="110"/>
        <v>100</v>
      </c>
    </row>
    <row r="782" spans="1:14" s="134" customFormat="1" ht="36">
      <c r="A782" s="185"/>
      <c r="B782" s="165" t="s">
        <v>251</v>
      </c>
      <c r="C782" s="186" t="s">
        <v>58</v>
      </c>
      <c r="D782" s="164" t="s">
        <v>105</v>
      </c>
      <c r="E782" s="164" t="s">
        <v>109</v>
      </c>
      <c r="F782" s="161" t="s">
        <v>98</v>
      </c>
      <c r="G782" s="162" t="s">
        <v>76</v>
      </c>
      <c r="H782" s="162" t="s">
        <v>275</v>
      </c>
      <c r="I782" s="163" t="s">
        <v>276</v>
      </c>
      <c r="J782" s="164"/>
      <c r="K782" s="233">
        <f aca="true" t="shared" si="115" ref="K782:M784">K783</f>
        <v>700000</v>
      </c>
      <c r="L782" s="233">
        <f t="shared" si="115"/>
        <v>700000</v>
      </c>
      <c r="M782" s="233">
        <f t="shared" si="115"/>
        <v>700000</v>
      </c>
      <c r="N782" s="236">
        <f t="shared" si="110"/>
        <v>100</v>
      </c>
    </row>
    <row r="783" spans="1:14" s="134" customFormat="1" ht="72">
      <c r="A783" s="185"/>
      <c r="B783" s="165" t="s">
        <v>707</v>
      </c>
      <c r="C783" s="186" t="s">
        <v>58</v>
      </c>
      <c r="D783" s="164" t="s">
        <v>105</v>
      </c>
      <c r="E783" s="164" t="s">
        <v>109</v>
      </c>
      <c r="F783" s="161" t="s">
        <v>98</v>
      </c>
      <c r="G783" s="162" t="s">
        <v>76</v>
      </c>
      <c r="H783" s="162" t="s">
        <v>98</v>
      </c>
      <c r="I783" s="163" t="s">
        <v>276</v>
      </c>
      <c r="J783" s="164"/>
      <c r="K783" s="233">
        <f t="shared" si="115"/>
        <v>700000</v>
      </c>
      <c r="L783" s="233">
        <f t="shared" si="115"/>
        <v>700000</v>
      </c>
      <c r="M783" s="233">
        <f t="shared" si="115"/>
        <v>700000</v>
      </c>
      <c r="N783" s="236">
        <f t="shared" si="110"/>
        <v>100</v>
      </c>
    </row>
    <row r="784" spans="1:14" s="134" customFormat="1" ht="54">
      <c r="A784" s="185"/>
      <c r="B784" s="165" t="s">
        <v>161</v>
      </c>
      <c r="C784" s="186" t="s">
        <v>58</v>
      </c>
      <c r="D784" s="164" t="s">
        <v>105</v>
      </c>
      <c r="E784" s="164" t="s">
        <v>109</v>
      </c>
      <c r="F784" s="161" t="s">
        <v>98</v>
      </c>
      <c r="G784" s="162" t="s">
        <v>76</v>
      </c>
      <c r="H784" s="162" t="s">
        <v>98</v>
      </c>
      <c r="I784" s="163" t="s">
        <v>307</v>
      </c>
      <c r="J784" s="164"/>
      <c r="K784" s="233">
        <f t="shared" si="115"/>
        <v>700000</v>
      </c>
      <c r="L784" s="233">
        <f t="shared" si="115"/>
        <v>700000</v>
      </c>
      <c r="M784" s="233">
        <f t="shared" si="115"/>
        <v>700000</v>
      </c>
      <c r="N784" s="236">
        <f t="shared" si="110"/>
        <v>100</v>
      </c>
    </row>
    <row r="785" spans="1:14" s="134" customFormat="1" ht="54">
      <c r="A785" s="185"/>
      <c r="B785" s="165" t="s">
        <v>131</v>
      </c>
      <c r="C785" s="186" t="s">
        <v>58</v>
      </c>
      <c r="D785" s="164" t="s">
        <v>105</v>
      </c>
      <c r="E785" s="164" t="s">
        <v>109</v>
      </c>
      <c r="F785" s="161" t="s">
        <v>98</v>
      </c>
      <c r="G785" s="162" t="s">
        <v>76</v>
      </c>
      <c r="H785" s="162" t="s">
        <v>98</v>
      </c>
      <c r="I785" s="163" t="s">
        <v>307</v>
      </c>
      <c r="J785" s="164" t="s">
        <v>132</v>
      </c>
      <c r="K785" s="233">
        <v>700000</v>
      </c>
      <c r="L785" s="233">
        <v>700000</v>
      </c>
      <c r="M785" s="233">
        <v>700000</v>
      </c>
      <c r="N785" s="236">
        <f t="shared" si="110"/>
        <v>100</v>
      </c>
    </row>
    <row r="786" spans="1:14" s="134" customFormat="1" ht="36">
      <c r="A786" s="185"/>
      <c r="B786" s="165" t="s">
        <v>45</v>
      </c>
      <c r="C786" s="186" t="s">
        <v>58</v>
      </c>
      <c r="D786" s="164" t="s">
        <v>105</v>
      </c>
      <c r="E786" s="164" t="s">
        <v>101</v>
      </c>
      <c r="F786" s="161"/>
      <c r="G786" s="162"/>
      <c r="H786" s="162"/>
      <c r="I786" s="163"/>
      <c r="J786" s="164"/>
      <c r="K786" s="233">
        <f aca="true" t="shared" si="116" ref="K786:M789">K787</f>
        <v>2858100</v>
      </c>
      <c r="L786" s="233">
        <f t="shared" si="116"/>
        <v>2858100</v>
      </c>
      <c r="M786" s="233">
        <f t="shared" si="116"/>
        <v>2858100</v>
      </c>
      <c r="N786" s="236">
        <f t="shared" si="110"/>
        <v>100</v>
      </c>
    </row>
    <row r="787" spans="1:14" s="134" customFormat="1" ht="54">
      <c r="A787" s="185"/>
      <c r="B787" s="165" t="s">
        <v>192</v>
      </c>
      <c r="C787" s="186" t="s">
        <v>58</v>
      </c>
      <c r="D787" s="164" t="s">
        <v>105</v>
      </c>
      <c r="E787" s="164" t="s">
        <v>101</v>
      </c>
      <c r="F787" s="161" t="s">
        <v>98</v>
      </c>
      <c r="G787" s="162" t="s">
        <v>119</v>
      </c>
      <c r="H787" s="162" t="s">
        <v>275</v>
      </c>
      <c r="I787" s="163" t="s">
        <v>276</v>
      </c>
      <c r="J787" s="164"/>
      <c r="K787" s="233">
        <f t="shared" si="116"/>
        <v>2858100</v>
      </c>
      <c r="L787" s="233">
        <f t="shared" si="116"/>
        <v>2858100</v>
      </c>
      <c r="M787" s="233">
        <f t="shared" si="116"/>
        <v>2858100</v>
      </c>
      <c r="N787" s="236">
        <f t="shared" si="110"/>
        <v>100</v>
      </c>
    </row>
    <row r="788" spans="1:14" s="134" customFormat="1" ht="36">
      <c r="A788" s="185"/>
      <c r="B788" s="165" t="s">
        <v>195</v>
      </c>
      <c r="C788" s="186" t="s">
        <v>58</v>
      </c>
      <c r="D788" s="164" t="s">
        <v>105</v>
      </c>
      <c r="E788" s="164" t="s">
        <v>101</v>
      </c>
      <c r="F788" s="161" t="s">
        <v>98</v>
      </c>
      <c r="G788" s="162" t="s">
        <v>24</v>
      </c>
      <c r="H788" s="162" t="s">
        <v>275</v>
      </c>
      <c r="I788" s="163" t="s">
        <v>276</v>
      </c>
      <c r="J788" s="164"/>
      <c r="K788" s="233">
        <f t="shared" si="116"/>
        <v>2858100</v>
      </c>
      <c r="L788" s="233">
        <f t="shared" si="116"/>
        <v>2858100</v>
      </c>
      <c r="M788" s="233">
        <f t="shared" si="116"/>
        <v>2858100</v>
      </c>
      <c r="N788" s="236">
        <f t="shared" si="110"/>
        <v>100</v>
      </c>
    </row>
    <row r="789" spans="1:14" s="134" customFormat="1" ht="36">
      <c r="A789" s="185"/>
      <c r="B789" s="165" t="s">
        <v>234</v>
      </c>
      <c r="C789" s="186" t="s">
        <v>58</v>
      </c>
      <c r="D789" s="164" t="s">
        <v>105</v>
      </c>
      <c r="E789" s="164" t="s">
        <v>101</v>
      </c>
      <c r="F789" s="161" t="s">
        <v>98</v>
      </c>
      <c r="G789" s="162" t="s">
        <v>24</v>
      </c>
      <c r="H789" s="162" t="s">
        <v>108</v>
      </c>
      <c r="I789" s="163" t="s">
        <v>276</v>
      </c>
      <c r="J789" s="164"/>
      <c r="K789" s="233">
        <f t="shared" si="116"/>
        <v>2858100</v>
      </c>
      <c r="L789" s="233">
        <f t="shared" si="116"/>
        <v>2858100</v>
      </c>
      <c r="M789" s="233">
        <f t="shared" si="116"/>
        <v>2858100</v>
      </c>
      <c r="N789" s="236">
        <f t="shared" si="110"/>
        <v>100</v>
      </c>
    </row>
    <row r="790" spans="1:14" s="134" customFormat="1" ht="36">
      <c r="A790" s="185"/>
      <c r="B790" s="165" t="s">
        <v>120</v>
      </c>
      <c r="C790" s="186" t="s">
        <v>58</v>
      </c>
      <c r="D790" s="164" t="s">
        <v>105</v>
      </c>
      <c r="E790" s="164" t="s">
        <v>101</v>
      </c>
      <c r="F790" s="161" t="s">
        <v>98</v>
      </c>
      <c r="G790" s="162" t="s">
        <v>24</v>
      </c>
      <c r="H790" s="162" t="s">
        <v>108</v>
      </c>
      <c r="I790" s="163" t="s">
        <v>286</v>
      </c>
      <c r="J790" s="164"/>
      <c r="K790" s="233">
        <f>K791+K792+K793</f>
        <v>2858100</v>
      </c>
      <c r="L790" s="233">
        <f>L791+L792+L793</f>
        <v>2858100</v>
      </c>
      <c r="M790" s="233">
        <f>M791+M792+M793</f>
        <v>2858100</v>
      </c>
      <c r="N790" s="236">
        <f t="shared" si="110"/>
        <v>100</v>
      </c>
    </row>
    <row r="791" spans="1:14" s="134" customFormat="1" ht="108">
      <c r="A791" s="185"/>
      <c r="B791" s="165" t="s">
        <v>121</v>
      </c>
      <c r="C791" s="186" t="s">
        <v>58</v>
      </c>
      <c r="D791" s="164" t="s">
        <v>105</v>
      </c>
      <c r="E791" s="164" t="s">
        <v>101</v>
      </c>
      <c r="F791" s="161" t="s">
        <v>98</v>
      </c>
      <c r="G791" s="162" t="s">
        <v>24</v>
      </c>
      <c r="H791" s="162" t="s">
        <v>108</v>
      </c>
      <c r="I791" s="163" t="s">
        <v>286</v>
      </c>
      <c r="J791" s="164" t="s">
        <v>122</v>
      </c>
      <c r="K791" s="233">
        <v>2798900</v>
      </c>
      <c r="L791" s="233">
        <v>2798900</v>
      </c>
      <c r="M791" s="233">
        <v>2798900</v>
      </c>
      <c r="N791" s="236">
        <f t="shared" si="110"/>
        <v>100</v>
      </c>
    </row>
    <row r="792" spans="1:14" s="134" customFormat="1" ht="54">
      <c r="A792" s="185"/>
      <c r="B792" s="165" t="s">
        <v>225</v>
      </c>
      <c r="C792" s="186" t="s">
        <v>58</v>
      </c>
      <c r="D792" s="164" t="s">
        <v>105</v>
      </c>
      <c r="E792" s="164" t="s">
        <v>101</v>
      </c>
      <c r="F792" s="161" t="s">
        <v>98</v>
      </c>
      <c r="G792" s="162" t="s">
        <v>24</v>
      </c>
      <c r="H792" s="162" t="s">
        <v>108</v>
      </c>
      <c r="I792" s="163" t="s">
        <v>286</v>
      </c>
      <c r="J792" s="164" t="s">
        <v>123</v>
      </c>
      <c r="K792" s="233">
        <v>57200</v>
      </c>
      <c r="L792" s="233">
        <v>57200</v>
      </c>
      <c r="M792" s="233">
        <v>57200</v>
      </c>
      <c r="N792" s="236">
        <f t="shared" si="110"/>
        <v>100</v>
      </c>
    </row>
    <row r="793" spans="1:14" s="134" customFormat="1" ht="18">
      <c r="A793" s="185"/>
      <c r="B793" s="165" t="s">
        <v>124</v>
      </c>
      <c r="C793" s="186" t="s">
        <v>58</v>
      </c>
      <c r="D793" s="164" t="s">
        <v>105</v>
      </c>
      <c r="E793" s="164" t="s">
        <v>101</v>
      </c>
      <c r="F793" s="161" t="s">
        <v>98</v>
      </c>
      <c r="G793" s="162" t="s">
        <v>24</v>
      </c>
      <c r="H793" s="162" t="s">
        <v>108</v>
      </c>
      <c r="I793" s="163" t="s">
        <v>286</v>
      </c>
      <c r="J793" s="164" t="s">
        <v>125</v>
      </c>
      <c r="K793" s="233">
        <v>2000</v>
      </c>
      <c r="L793" s="233">
        <v>2000</v>
      </c>
      <c r="M793" s="233">
        <v>2000</v>
      </c>
      <c r="N793" s="236">
        <f t="shared" si="110"/>
        <v>100</v>
      </c>
    </row>
    <row r="794" spans="1:14" s="134" customFormat="1" ht="18">
      <c r="A794" s="185"/>
      <c r="B794" s="165"/>
      <c r="C794" s="186"/>
      <c r="D794" s="164"/>
      <c r="E794" s="164"/>
      <c r="F794" s="161"/>
      <c r="G794" s="162"/>
      <c r="H794" s="162"/>
      <c r="I794" s="163"/>
      <c r="J794" s="164"/>
      <c r="K794" s="233"/>
      <c r="L794" s="233"/>
      <c r="M794" s="233"/>
      <c r="N794" s="236"/>
    </row>
    <row r="795" spans="1:14" s="134" customFormat="1" ht="52.5">
      <c r="A795" s="532">
        <v>8</v>
      </c>
      <c r="B795" s="533" t="s">
        <v>12</v>
      </c>
      <c r="C795" s="534" t="s">
        <v>19</v>
      </c>
      <c r="D795" s="535"/>
      <c r="E795" s="535"/>
      <c r="F795" s="536"/>
      <c r="G795" s="537"/>
      <c r="H795" s="537"/>
      <c r="I795" s="538"/>
      <c r="J795" s="535"/>
      <c r="K795" s="234">
        <f>K809+K796</f>
        <v>8216800</v>
      </c>
      <c r="L795" s="234">
        <f>L809+L796</f>
        <v>8216800</v>
      </c>
      <c r="M795" s="234">
        <f>M809+M796</f>
        <v>8215213.899999999</v>
      </c>
      <c r="N795" s="236">
        <f t="shared" si="110"/>
        <v>99.98069686495958</v>
      </c>
    </row>
    <row r="796" spans="1:14" s="134" customFormat="1" ht="18">
      <c r="A796" s="185"/>
      <c r="B796" s="165" t="s">
        <v>62</v>
      </c>
      <c r="C796" s="186" t="s">
        <v>19</v>
      </c>
      <c r="D796" s="164" t="s">
        <v>108</v>
      </c>
      <c r="E796" s="164"/>
      <c r="F796" s="161"/>
      <c r="G796" s="162"/>
      <c r="H796" s="162"/>
      <c r="I796" s="163"/>
      <c r="J796" s="164"/>
      <c r="K796" s="233">
        <f aca="true" t="shared" si="117" ref="K796:M798">K797</f>
        <v>115100</v>
      </c>
      <c r="L796" s="233">
        <f t="shared" si="117"/>
        <v>115100</v>
      </c>
      <c r="M796" s="233">
        <f t="shared" si="117"/>
        <v>114901.56</v>
      </c>
      <c r="N796" s="236">
        <f t="shared" si="110"/>
        <v>99.82759339704604</v>
      </c>
    </row>
    <row r="797" spans="1:14" s="134" customFormat="1" ht="18">
      <c r="A797" s="185"/>
      <c r="B797" s="165" t="s">
        <v>63</v>
      </c>
      <c r="C797" s="186" t="s">
        <v>19</v>
      </c>
      <c r="D797" s="164" t="s">
        <v>108</v>
      </c>
      <c r="E797" s="164" t="s">
        <v>23</v>
      </c>
      <c r="F797" s="161"/>
      <c r="G797" s="162"/>
      <c r="H797" s="162"/>
      <c r="I797" s="163"/>
      <c r="J797" s="164"/>
      <c r="K797" s="233">
        <f t="shared" si="117"/>
        <v>115100</v>
      </c>
      <c r="L797" s="233">
        <f t="shared" si="117"/>
        <v>115100</v>
      </c>
      <c r="M797" s="233">
        <f t="shared" si="117"/>
        <v>114901.56</v>
      </c>
      <c r="N797" s="236">
        <f t="shared" si="110"/>
        <v>99.82759339704604</v>
      </c>
    </row>
    <row r="798" spans="1:14" s="134" customFormat="1" ht="54">
      <c r="A798" s="185"/>
      <c r="B798" s="165" t="s">
        <v>196</v>
      </c>
      <c r="C798" s="186" t="s">
        <v>19</v>
      </c>
      <c r="D798" s="164" t="s">
        <v>108</v>
      </c>
      <c r="E798" s="164" t="s">
        <v>23</v>
      </c>
      <c r="F798" s="161" t="s">
        <v>101</v>
      </c>
      <c r="G798" s="162" t="s">
        <v>119</v>
      </c>
      <c r="H798" s="162" t="s">
        <v>275</v>
      </c>
      <c r="I798" s="163" t="s">
        <v>276</v>
      </c>
      <c r="J798" s="164"/>
      <c r="K798" s="233">
        <f t="shared" si="117"/>
        <v>115100</v>
      </c>
      <c r="L798" s="233">
        <f t="shared" si="117"/>
        <v>115100</v>
      </c>
      <c r="M798" s="233">
        <f t="shared" si="117"/>
        <v>114901.56</v>
      </c>
      <c r="N798" s="236">
        <f aca="true" t="shared" si="118" ref="N798:N859">M798/L798*100</f>
        <v>99.82759339704604</v>
      </c>
    </row>
    <row r="799" spans="1:14" s="134" customFormat="1" ht="36">
      <c r="A799" s="185"/>
      <c r="B799" s="165" t="s">
        <v>195</v>
      </c>
      <c r="C799" s="186" t="s">
        <v>19</v>
      </c>
      <c r="D799" s="164" t="s">
        <v>108</v>
      </c>
      <c r="E799" s="164" t="s">
        <v>23</v>
      </c>
      <c r="F799" s="161" t="s">
        <v>101</v>
      </c>
      <c r="G799" s="162" t="s">
        <v>24</v>
      </c>
      <c r="H799" s="162" t="s">
        <v>275</v>
      </c>
      <c r="I799" s="163" t="s">
        <v>276</v>
      </c>
      <c r="J799" s="164"/>
      <c r="K799" s="233">
        <f>K800+K803+K806</f>
        <v>115100</v>
      </c>
      <c r="L799" s="233">
        <f>L800+L803+L806</f>
        <v>115100</v>
      </c>
      <c r="M799" s="233">
        <f>M800+M803+M806</f>
        <v>114901.56</v>
      </c>
      <c r="N799" s="236">
        <f t="shared" si="118"/>
        <v>99.82759339704604</v>
      </c>
    </row>
    <row r="800" spans="1:14" s="134" customFormat="1" ht="36">
      <c r="A800" s="185"/>
      <c r="B800" s="165" t="s">
        <v>351</v>
      </c>
      <c r="C800" s="186" t="s">
        <v>19</v>
      </c>
      <c r="D800" s="164" t="s">
        <v>108</v>
      </c>
      <c r="E800" s="164" t="s">
        <v>23</v>
      </c>
      <c r="F800" s="161" t="s">
        <v>101</v>
      </c>
      <c r="G800" s="162" t="s">
        <v>24</v>
      </c>
      <c r="H800" s="162" t="s">
        <v>109</v>
      </c>
      <c r="I800" s="163" t="s">
        <v>276</v>
      </c>
      <c r="J800" s="164"/>
      <c r="K800" s="233">
        <f aca="true" t="shared" si="119" ref="K800:M801">K801</f>
        <v>61100</v>
      </c>
      <c r="L800" s="233">
        <f t="shared" si="119"/>
        <v>61100</v>
      </c>
      <c r="M800" s="233">
        <f t="shared" si="119"/>
        <v>61020</v>
      </c>
      <c r="N800" s="236">
        <f t="shared" si="118"/>
        <v>99.86906710310966</v>
      </c>
    </row>
    <row r="801" spans="1:14" s="134" customFormat="1" ht="54">
      <c r="A801" s="185"/>
      <c r="B801" s="165" t="s">
        <v>352</v>
      </c>
      <c r="C801" s="186" t="s">
        <v>19</v>
      </c>
      <c r="D801" s="164" t="s">
        <v>108</v>
      </c>
      <c r="E801" s="164" t="s">
        <v>23</v>
      </c>
      <c r="F801" s="161" t="s">
        <v>101</v>
      </c>
      <c r="G801" s="162" t="s">
        <v>24</v>
      </c>
      <c r="H801" s="162" t="s">
        <v>109</v>
      </c>
      <c r="I801" s="163" t="s">
        <v>312</v>
      </c>
      <c r="J801" s="164"/>
      <c r="K801" s="233">
        <f t="shared" si="119"/>
        <v>61100</v>
      </c>
      <c r="L801" s="233">
        <f t="shared" si="119"/>
        <v>61100</v>
      </c>
      <c r="M801" s="233">
        <f t="shared" si="119"/>
        <v>61020</v>
      </c>
      <c r="N801" s="236">
        <f t="shared" si="118"/>
        <v>99.86906710310966</v>
      </c>
    </row>
    <row r="802" spans="1:14" s="134" customFormat="1" ht="54">
      <c r="A802" s="185"/>
      <c r="B802" s="165" t="s">
        <v>225</v>
      </c>
      <c r="C802" s="186" t="s">
        <v>19</v>
      </c>
      <c r="D802" s="164" t="s">
        <v>108</v>
      </c>
      <c r="E802" s="164" t="s">
        <v>23</v>
      </c>
      <c r="F802" s="161" t="s">
        <v>101</v>
      </c>
      <c r="G802" s="162" t="s">
        <v>24</v>
      </c>
      <c r="H802" s="162" t="s">
        <v>109</v>
      </c>
      <c r="I802" s="163" t="s">
        <v>312</v>
      </c>
      <c r="J802" s="164" t="s">
        <v>123</v>
      </c>
      <c r="K802" s="233">
        <v>61100</v>
      </c>
      <c r="L802" s="233">
        <v>61100</v>
      </c>
      <c r="M802" s="233">
        <v>61020</v>
      </c>
      <c r="N802" s="236">
        <f t="shared" si="118"/>
        <v>99.86906710310966</v>
      </c>
    </row>
    <row r="803" spans="1:14" s="134" customFormat="1" ht="36">
      <c r="A803" s="185"/>
      <c r="B803" s="165" t="s">
        <v>519</v>
      </c>
      <c r="C803" s="186" t="s">
        <v>19</v>
      </c>
      <c r="D803" s="164" t="s">
        <v>108</v>
      </c>
      <c r="E803" s="164" t="s">
        <v>23</v>
      </c>
      <c r="F803" s="161" t="s">
        <v>101</v>
      </c>
      <c r="G803" s="162" t="s">
        <v>24</v>
      </c>
      <c r="H803" s="162" t="s">
        <v>110</v>
      </c>
      <c r="I803" s="163" t="s">
        <v>276</v>
      </c>
      <c r="J803" s="164"/>
      <c r="K803" s="233">
        <f aca="true" t="shared" si="120" ref="K803:M804">K804</f>
        <v>13400</v>
      </c>
      <c r="L803" s="233">
        <f t="shared" si="120"/>
        <v>13400</v>
      </c>
      <c r="M803" s="233">
        <f t="shared" si="120"/>
        <v>13308</v>
      </c>
      <c r="N803" s="236">
        <f t="shared" si="118"/>
        <v>99.31343283582089</v>
      </c>
    </row>
    <row r="804" spans="1:14" s="134" customFormat="1" ht="18">
      <c r="A804" s="185"/>
      <c r="B804" s="165" t="s">
        <v>520</v>
      </c>
      <c r="C804" s="186" t="s">
        <v>19</v>
      </c>
      <c r="D804" s="164" t="s">
        <v>108</v>
      </c>
      <c r="E804" s="164" t="s">
        <v>23</v>
      </c>
      <c r="F804" s="161" t="s">
        <v>101</v>
      </c>
      <c r="G804" s="162" t="s">
        <v>24</v>
      </c>
      <c r="H804" s="162" t="s">
        <v>110</v>
      </c>
      <c r="I804" s="163" t="s">
        <v>521</v>
      </c>
      <c r="J804" s="164"/>
      <c r="K804" s="233">
        <f t="shared" si="120"/>
        <v>13400</v>
      </c>
      <c r="L804" s="233">
        <f t="shared" si="120"/>
        <v>13400</v>
      </c>
      <c r="M804" s="233">
        <f t="shared" si="120"/>
        <v>13308</v>
      </c>
      <c r="N804" s="236">
        <f t="shared" si="118"/>
        <v>99.31343283582089</v>
      </c>
    </row>
    <row r="805" spans="1:14" s="134" customFormat="1" ht="54">
      <c r="A805" s="185"/>
      <c r="B805" s="165" t="s">
        <v>225</v>
      </c>
      <c r="C805" s="186" t="s">
        <v>19</v>
      </c>
      <c r="D805" s="164" t="s">
        <v>108</v>
      </c>
      <c r="E805" s="164" t="s">
        <v>23</v>
      </c>
      <c r="F805" s="161" t="s">
        <v>101</v>
      </c>
      <c r="G805" s="162" t="s">
        <v>24</v>
      </c>
      <c r="H805" s="162" t="s">
        <v>110</v>
      </c>
      <c r="I805" s="163" t="s">
        <v>521</v>
      </c>
      <c r="J805" s="164" t="s">
        <v>123</v>
      </c>
      <c r="K805" s="233">
        <v>13400</v>
      </c>
      <c r="L805" s="233">
        <v>13400</v>
      </c>
      <c r="M805" s="233">
        <v>13308</v>
      </c>
      <c r="N805" s="236">
        <f t="shared" si="118"/>
        <v>99.31343283582089</v>
      </c>
    </row>
    <row r="806" spans="1:14" s="134" customFormat="1" ht="36">
      <c r="A806" s="185"/>
      <c r="B806" s="165" t="s">
        <v>518</v>
      </c>
      <c r="C806" s="186" t="s">
        <v>19</v>
      </c>
      <c r="D806" s="164" t="s">
        <v>108</v>
      </c>
      <c r="E806" s="164" t="s">
        <v>23</v>
      </c>
      <c r="F806" s="161" t="s">
        <v>101</v>
      </c>
      <c r="G806" s="162" t="s">
        <v>24</v>
      </c>
      <c r="H806" s="162" t="s">
        <v>98</v>
      </c>
      <c r="I806" s="163" t="s">
        <v>276</v>
      </c>
      <c r="J806" s="164"/>
      <c r="K806" s="233">
        <f aca="true" t="shared" si="121" ref="K806:M807">K807</f>
        <v>40600</v>
      </c>
      <c r="L806" s="233">
        <f t="shared" si="121"/>
        <v>40600</v>
      </c>
      <c r="M806" s="233">
        <f t="shared" si="121"/>
        <v>40573.56</v>
      </c>
      <c r="N806" s="236">
        <f t="shared" si="118"/>
        <v>99.93487684729064</v>
      </c>
    </row>
    <row r="807" spans="1:14" s="134" customFormat="1" ht="36">
      <c r="A807" s="185"/>
      <c r="B807" s="165" t="s">
        <v>247</v>
      </c>
      <c r="C807" s="186" t="s">
        <v>19</v>
      </c>
      <c r="D807" s="164" t="s">
        <v>108</v>
      </c>
      <c r="E807" s="164" t="s">
        <v>23</v>
      </c>
      <c r="F807" s="161" t="s">
        <v>101</v>
      </c>
      <c r="G807" s="162" t="s">
        <v>24</v>
      </c>
      <c r="H807" s="162" t="s">
        <v>98</v>
      </c>
      <c r="I807" s="163" t="s">
        <v>296</v>
      </c>
      <c r="J807" s="164"/>
      <c r="K807" s="233">
        <f t="shared" si="121"/>
        <v>40600</v>
      </c>
      <c r="L807" s="233">
        <f t="shared" si="121"/>
        <v>40600</v>
      </c>
      <c r="M807" s="233">
        <f t="shared" si="121"/>
        <v>40573.56</v>
      </c>
      <c r="N807" s="236">
        <f t="shared" si="118"/>
        <v>99.93487684729064</v>
      </c>
    </row>
    <row r="808" spans="1:14" s="134" customFormat="1" ht="54">
      <c r="A808" s="185"/>
      <c r="B808" s="165" t="s">
        <v>225</v>
      </c>
      <c r="C808" s="186" t="s">
        <v>19</v>
      </c>
      <c r="D808" s="164" t="s">
        <v>108</v>
      </c>
      <c r="E808" s="164" t="s">
        <v>23</v>
      </c>
      <c r="F808" s="161" t="s">
        <v>101</v>
      </c>
      <c r="G808" s="162" t="s">
        <v>24</v>
      </c>
      <c r="H808" s="162" t="s">
        <v>98</v>
      </c>
      <c r="I808" s="163" t="s">
        <v>296</v>
      </c>
      <c r="J808" s="164" t="s">
        <v>123</v>
      </c>
      <c r="K808" s="233">
        <v>40600</v>
      </c>
      <c r="L808" s="233">
        <v>40600</v>
      </c>
      <c r="M808" s="233">
        <v>40573.56</v>
      </c>
      <c r="N808" s="236">
        <f t="shared" si="118"/>
        <v>99.93487684729064</v>
      </c>
    </row>
    <row r="809" spans="1:14" s="134" customFormat="1" ht="18">
      <c r="A809" s="185"/>
      <c r="B809" s="165" t="s">
        <v>99</v>
      </c>
      <c r="C809" s="186" t="s">
        <v>19</v>
      </c>
      <c r="D809" s="164" t="s">
        <v>102</v>
      </c>
      <c r="E809" s="164"/>
      <c r="F809" s="161"/>
      <c r="G809" s="162"/>
      <c r="H809" s="162"/>
      <c r="I809" s="163"/>
      <c r="J809" s="164"/>
      <c r="K809" s="233">
        <f>K810+K820</f>
        <v>8101700</v>
      </c>
      <c r="L809" s="233">
        <f>L810+L820</f>
        <v>8101700</v>
      </c>
      <c r="M809" s="233">
        <f>M810+M820</f>
        <v>8100312.34</v>
      </c>
      <c r="N809" s="236">
        <f t="shared" si="118"/>
        <v>99.98287198982929</v>
      </c>
    </row>
    <row r="810" spans="1:14" s="134" customFormat="1" ht="18">
      <c r="A810" s="185"/>
      <c r="B810" s="165" t="s">
        <v>345</v>
      </c>
      <c r="C810" s="186" t="s">
        <v>19</v>
      </c>
      <c r="D810" s="164" t="s">
        <v>102</v>
      </c>
      <c r="E810" s="164" t="s">
        <v>102</v>
      </c>
      <c r="F810" s="161"/>
      <c r="G810" s="162"/>
      <c r="H810" s="162"/>
      <c r="I810" s="163"/>
      <c r="J810" s="164"/>
      <c r="K810" s="233">
        <f aca="true" t="shared" si="122" ref="K810:M812">K811</f>
        <v>4623500</v>
      </c>
      <c r="L810" s="233">
        <f t="shared" si="122"/>
        <v>4623500</v>
      </c>
      <c r="M810" s="233">
        <f t="shared" si="122"/>
        <v>4623190.42</v>
      </c>
      <c r="N810" s="236">
        <f t="shared" si="118"/>
        <v>99.99330420676976</v>
      </c>
    </row>
    <row r="811" spans="1:14" s="134" customFormat="1" ht="54">
      <c r="A811" s="185"/>
      <c r="B811" s="165" t="s">
        <v>196</v>
      </c>
      <c r="C811" s="186" t="s">
        <v>19</v>
      </c>
      <c r="D811" s="164" t="s">
        <v>102</v>
      </c>
      <c r="E811" s="164" t="s">
        <v>102</v>
      </c>
      <c r="F811" s="161" t="s">
        <v>101</v>
      </c>
      <c r="G811" s="162" t="s">
        <v>119</v>
      </c>
      <c r="H811" s="162" t="s">
        <v>275</v>
      </c>
      <c r="I811" s="163" t="s">
        <v>276</v>
      </c>
      <c r="J811" s="164"/>
      <c r="K811" s="233">
        <f t="shared" si="122"/>
        <v>4623500</v>
      </c>
      <c r="L811" s="233">
        <f t="shared" si="122"/>
        <v>4623500</v>
      </c>
      <c r="M811" s="233">
        <f t="shared" si="122"/>
        <v>4623190.42</v>
      </c>
      <c r="N811" s="236">
        <f t="shared" si="118"/>
        <v>99.99330420676976</v>
      </c>
    </row>
    <row r="812" spans="1:14" s="134" customFormat="1" ht="18">
      <c r="A812" s="185"/>
      <c r="B812" s="165" t="s">
        <v>197</v>
      </c>
      <c r="C812" s="186" t="s">
        <v>19</v>
      </c>
      <c r="D812" s="164" t="s">
        <v>102</v>
      </c>
      <c r="E812" s="164" t="s">
        <v>102</v>
      </c>
      <c r="F812" s="161" t="s">
        <v>101</v>
      </c>
      <c r="G812" s="162" t="s">
        <v>18</v>
      </c>
      <c r="H812" s="162" t="s">
        <v>275</v>
      </c>
      <c r="I812" s="163" t="s">
        <v>276</v>
      </c>
      <c r="J812" s="164"/>
      <c r="K812" s="233">
        <f t="shared" si="122"/>
        <v>4623500</v>
      </c>
      <c r="L812" s="233">
        <f t="shared" si="122"/>
        <v>4623500</v>
      </c>
      <c r="M812" s="233">
        <f t="shared" si="122"/>
        <v>4623190.42</v>
      </c>
      <c r="N812" s="236">
        <f t="shared" si="118"/>
        <v>99.99330420676976</v>
      </c>
    </row>
    <row r="813" spans="1:14" s="134" customFormat="1" ht="72">
      <c r="A813" s="185"/>
      <c r="B813" s="165" t="s">
        <v>241</v>
      </c>
      <c r="C813" s="186" t="s">
        <v>19</v>
      </c>
      <c r="D813" s="164" t="s">
        <v>102</v>
      </c>
      <c r="E813" s="164" t="s">
        <v>102</v>
      </c>
      <c r="F813" s="161" t="s">
        <v>101</v>
      </c>
      <c r="G813" s="162" t="s">
        <v>18</v>
      </c>
      <c r="H813" s="162" t="s">
        <v>108</v>
      </c>
      <c r="I813" s="163" t="s">
        <v>276</v>
      </c>
      <c r="J813" s="164"/>
      <c r="K813" s="233">
        <f>K814+K818</f>
        <v>4623500</v>
      </c>
      <c r="L813" s="233">
        <f>L814+L818</f>
        <v>4623500</v>
      </c>
      <c r="M813" s="233">
        <f>M814+M818</f>
        <v>4623190.42</v>
      </c>
      <c r="N813" s="236">
        <f t="shared" si="118"/>
        <v>99.99330420676976</v>
      </c>
    </row>
    <row r="814" spans="1:14" s="134" customFormat="1" ht="36">
      <c r="A814" s="185"/>
      <c r="B814" s="165" t="s">
        <v>523</v>
      </c>
      <c r="C814" s="186" t="s">
        <v>19</v>
      </c>
      <c r="D814" s="164" t="s">
        <v>102</v>
      </c>
      <c r="E814" s="164" t="s">
        <v>102</v>
      </c>
      <c r="F814" s="161" t="s">
        <v>101</v>
      </c>
      <c r="G814" s="162" t="s">
        <v>18</v>
      </c>
      <c r="H814" s="162" t="s">
        <v>108</v>
      </c>
      <c r="I814" s="163" t="s">
        <v>278</v>
      </c>
      <c r="J814" s="164"/>
      <c r="K814" s="233">
        <f>K815+K816+K817</f>
        <v>3857200</v>
      </c>
      <c r="L814" s="233">
        <f>L815+L816+L817</f>
        <v>3857200</v>
      </c>
      <c r="M814" s="233">
        <f>M815+M816+M817</f>
        <v>3857200</v>
      </c>
      <c r="N814" s="236">
        <f t="shared" si="118"/>
        <v>100</v>
      </c>
    </row>
    <row r="815" spans="1:14" s="134" customFormat="1" ht="108">
      <c r="A815" s="185"/>
      <c r="B815" s="165" t="s">
        <v>121</v>
      </c>
      <c r="C815" s="186" t="s">
        <v>19</v>
      </c>
      <c r="D815" s="164" t="s">
        <v>102</v>
      </c>
      <c r="E815" s="164" t="s">
        <v>102</v>
      </c>
      <c r="F815" s="161" t="s">
        <v>101</v>
      </c>
      <c r="G815" s="162" t="s">
        <v>18</v>
      </c>
      <c r="H815" s="162" t="s">
        <v>108</v>
      </c>
      <c r="I815" s="163" t="s">
        <v>278</v>
      </c>
      <c r="J815" s="164" t="s">
        <v>122</v>
      </c>
      <c r="K815" s="233">
        <v>3276800</v>
      </c>
      <c r="L815" s="233">
        <v>3276800</v>
      </c>
      <c r="M815" s="233">
        <v>3276800</v>
      </c>
      <c r="N815" s="236">
        <f t="shared" si="118"/>
        <v>100</v>
      </c>
    </row>
    <row r="816" spans="1:14" s="134" customFormat="1" ht="54">
      <c r="A816" s="185"/>
      <c r="B816" s="165" t="s">
        <v>225</v>
      </c>
      <c r="C816" s="186" t="s">
        <v>19</v>
      </c>
      <c r="D816" s="164" t="s">
        <v>102</v>
      </c>
      <c r="E816" s="164" t="s">
        <v>102</v>
      </c>
      <c r="F816" s="161" t="s">
        <v>101</v>
      </c>
      <c r="G816" s="162" t="s">
        <v>18</v>
      </c>
      <c r="H816" s="162" t="s">
        <v>108</v>
      </c>
      <c r="I816" s="163" t="s">
        <v>278</v>
      </c>
      <c r="J816" s="164" t="s">
        <v>123</v>
      </c>
      <c r="K816" s="233">
        <v>577700</v>
      </c>
      <c r="L816" s="233">
        <v>577700</v>
      </c>
      <c r="M816" s="233">
        <v>577700</v>
      </c>
      <c r="N816" s="236">
        <f t="shared" si="118"/>
        <v>100</v>
      </c>
    </row>
    <row r="817" spans="1:14" s="134" customFormat="1" ht="18">
      <c r="A817" s="185"/>
      <c r="B817" s="165" t="s">
        <v>124</v>
      </c>
      <c r="C817" s="186" t="s">
        <v>19</v>
      </c>
      <c r="D817" s="164" t="s">
        <v>102</v>
      </c>
      <c r="E817" s="164" t="s">
        <v>102</v>
      </c>
      <c r="F817" s="161" t="s">
        <v>101</v>
      </c>
      <c r="G817" s="162" t="s">
        <v>18</v>
      </c>
      <c r="H817" s="162" t="s">
        <v>108</v>
      </c>
      <c r="I817" s="163" t="s">
        <v>278</v>
      </c>
      <c r="J817" s="164" t="s">
        <v>125</v>
      </c>
      <c r="K817" s="233">
        <v>2700</v>
      </c>
      <c r="L817" s="233">
        <v>2700</v>
      </c>
      <c r="M817" s="233">
        <v>2700</v>
      </c>
      <c r="N817" s="236">
        <f t="shared" si="118"/>
        <v>100</v>
      </c>
    </row>
    <row r="818" spans="1:14" s="134" customFormat="1" ht="36">
      <c r="A818" s="185"/>
      <c r="B818" s="165" t="s">
        <v>242</v>
      </c>
      <c r="C818" s="186" t="s">
        <v>19</v>
      </c>
      <c r="D818" s="164" t="s">
        <v>102</v>
      </c>
      <c r="E818" s="164" t="s">
        <v>102</v>
      </c>
      <c r="F818" s="161" t="s">
        <v>101</v>
      </c>
      <c r="G818" s="162" t="s">
        <v>18</v>
      </c>
      <c r="H818" s="162" t="s">
        <v>108</v>
      </c>
      <c r="I818" s="163" t="s">
        <v>291</v>
      </c>
      <c r="J818" s="164"/>
      <c r="K818" s="233">
        <f>K819</f>
        <v>766300</v>
      </c>
      <c r="L818" s="233">
        <f>L819</f>
        <v>766300</v>
      </c>
      <c r="M818" s="233">
        <f>M819</f>
        <v>765990.42</v>
      </c>
      <c r="N818" s="236">
        <f t="shared" si="118"/>
        <v>99.95960067858542</v>
      </c>
    </row>
    <row r="819" spans="1:14" s="134" customFormat="1" ht="54">
      <c r="A819" s="185"/>
      <c r="B819" s="165" t="s">
        <v>225</v>
      </c>
      <c r="C819" s="186" t="s">
        <v>19</v>
      </c>
      <c r="D819" s="164" t="s">
        <v>102</v>
      </c>
      <c r="E819" s="164" t="s">
        <v>102</v>
      </c>
      <c r="F819" s="161" t="s">
        <v>101</v>
      </c>
      <c r="G819" s="162" t="s">
        <v>18</v>
      </c>
      <c r="H819" s="162" t="s">
        <v>108</v>
      </c>
      <c r="I819" s="163" t="s">
        <v>291</v>
      </c>
      <c r="J819" s="164" t="s">
        <v>123</v>
      </c>
      <c r="K819" s="233">
        <v>766300</v>
      </c>
      <c r="L819" s="233">
        <v>766300</v>
      </c>
      <c r="M819" s="233">
        <v>765990.42</v>
      </c>
      <c r="N819" s="236">
        <f t="shared" si="118"/>
        <v>99.95960067858542</v>
      </c>
    </row>
    <row r="820" spans="1:14" s="134" customFormat="1" ht="18">
      <c r="A820" s="185"/>
      <c r="B820" s="165" t="s">
        <v>77</v>
      </c>
      <c r="C820" s="186" t="s">
        <v>19</v>
      </c>
      <c r="D820" s="164" t="s">
        <v>102</v>
      </c>
      <c r="E820" s="164" t="s">
        <v>107</v>
      </c>
      <c r="F820" s="161"/>
      <c r="G820" s="162"/>
      <c r="H820" s="162"/>
      <c r="I820" s="163"/>
      <c r="J820" s="164"/>
      <c r="K820" s="233">
        <f aca="true" t="shared" si="123" ref="K820:M822">K821</f>
        <v>3478200</v>
      </c>
      <c r="L820" s="233">
        <f t="shared" si="123"/>
        <v>3478200</v>
      </c>
      <c r="M820" s="233">
        <f t="shared" si="123"/>
        <v>3477121.92</v>
      </c>
      <c r="N820" s="236">
        <f t="shared" si="118"/>
        <v>99.96900465758151</v>
      </c>
    </row>
    <row r="821" spans="1:14" s="134" customFormat="1" ht="54">
      <c r="A821" s="185"/>
      <c r="B821" s="165" t="s">
        <v>196</v>
      </c>
      <c r="C821" s="186" t="s">
        <v>19</v>
      </c>
      <c r="D821" s="164" t="s">
        <v>102</v>
      </c>
      <c r="E821" s="164" t="s">
        <v>107</v>
      </c>
      <c r="F821" s="161" t="s">
        <v>101</v>
      </c>
      <c r="G821" s="162" t="s">
        <v>119</v>
      </c>
      <c r="H821" s="162" t="s">
        <v>275</v>
      </c>
      <c r="I821" s="163" t="s">
        <v>276</v>
      </c>
      <c r="J821" s="164"/>
      <c r="K821" s="233">
        <f t="shared" si="123"/>
        <v>3478200</v>
      </c>
      <c r="L821" s="233">
        <f t="shared" si="123"/>
        <v>3478200</v>
      </c>
      <c r="M821" s="233">
        <f t="shared" si="123"/>
        <v>3477121.92</v>
      </c>
      <c r="N821" s="236">
        <f t="shared" si="118"/>
        <v>99.96900465758151</v>
      </c>
    </row>
    <row r="822" spans="1:14" s="134" customFormat="1" ht="36">
      <c r="A822" s="185"/>
      <c r="B822" s="165" t="s">
        <v>195</v>
      </c>
      <c r="C822" s="186" t="s">
        <v>19</v>
      </c>
      <c r="D822" s="164" t="s">
        <v>102</v>
      </c>
      <c r="E822" s="164" t="s">
        <v>107</v>
      </c>
      <c r="F822" s="161" t="s">
        <v>101</v>
      </c>
      <c r="G822" s="162" t="s">
        <v>24</v>
      </c>
      <c r="H822" s="162" t="s">
        <v>275</v>
      </c>
      <c r="I822" s="163" t="s">
        <v>276</v>
      </c>
      <c r="J822" s="164"/>
      <c r="K822" s="233">
        <f t="shared" si="123"/>
        <v>3478200</v>
      </c>
      <c r="L822" s="233">
        <f t="shared" si="123"/>
        <v>3478200</v>
      </c>
      <c r="M822" s="233">
        <f t="shared" si="123"/>
        <v>3477121.92</v>
      </c>
      <c r="N822" s="236">
        <f t="shared" si="118"/>
        <v>99.96900465758151</v>
      </c>
    </row>
    <row r="823" spans="1:14" s="134" customFormat="1" ht="36">
      <c r="A823" s="185"/>
      <c r="B823" s="165" t="s">
        <v>234</v>
      </c>
      <c r="C823" s="186" t="s">
        <v>19</v>
      </c>
      <c r="D823" s="164" t="s">
        <v>102</v>
      </c>
      <c r="E823" s="164" t="s">
        <v>107</v>
      </c>
      <c r="F823" s="161" t="s">
        <v>101</v>
      </c>
      <c r="G823" s="162" t="s">
        <v>24</v>
      </c>
      <c r="H823" s="162" t="s">
        <v>108</v>
      </c>
      <c r="I823" s="163" t="s">
        <v>276</v>
      </c>
      <c r="J823" s="164"/>
      <c r="K823" s="233">
        <f>K824</f>
        <v>3478200</v>
      </c>
      <c r="L823" s="233">
        <f>L824</f>
        <v>3478200</v>
      </c>
      <c r="M823" s="233">
        <f>M824</f>
        <v>3477121.92</v>
      </c>
      <c r="N823" s="236">
        <f t="shared" si="118"/>
        <v>99.96900465758151</v>
      </c>
    </row>
    <row r="824" spans="1:14" s="134" customFormat="1" ht="36">
      <c r="A824" s="185"/>
      <c r="B824" s="165" t="s">
        <v>120</v>
      </c>
      <c r="C824" s="186" t="s">
        <v>19</v>
      </c>
      <c r="D824" s="164" t="s">
        <v>102</v>
      </c>
      <c r="E824" s="164" t="s">
        <v>107</v>
      </c>
      <c r="F824" s="161" t="s">
        <v>101</v>
      </c>
      <c r="G824" s="162" t="s">
        <v>24</v>
      </c>
      <c r="H824" s="162" t="s">
        <v>108</v>
      </c>
      <c r="I824" s="163" t="s">
        <v>286</v>
      </c>
      <c r="J824" s="164"/>
      <c r="K824" s="233">
        <f>K825+K826+K827</f>
        <v>3478200</v>
      </c>
      <c r="L824" s="233">
        <f>L825+L826+L827</f>
        <v>3478200</v>
      </c>
      <c r="M824" s="233">
        <f>M825+M826+M827</f>
        <v>3477121.92</v>
      </c>
      <c r="N824" s="236">
        <f t="shared" si="118"/>
        <v>99.96900465758151</v>
      </c>
    </row>
    <row r="825" spans="1:14" s="134" customFormat="1" ht="108">
      <c r="A825" s="185"/>
      <c r="B825" s="165" t="s">
        <v>121</v>
      </c>
      <c r="C825" s="186" t="s">
        <v>19</v>
      </c>
      <c r="D825" s="164" t="s">
        <v>102</v>
      </c>
      <c r="E825" s="164" t="s">
        <v>107</v>
      </c>
      <c r="F825" s="161" t="s">
        <v>101</v>
      </c>
      <c r="G825" s="162" t="s">
        <v>24</v>
      </c>
      <c r="H825" s="162" t="s">
        <v>108</v>
      </c>
      <c r="I825" s="163" t="s">
        <v>286</v>
      </c>
      <c r="J825" s="164" t="s">
        <v>122</v>
      </c>
      <c r="K825" s="233">
        <v>3045500</v>
      </c>
      <c r="L825" s="233">
        <v>3045500</v>
      </c>
      <c r="M825" s="233">
        <v>3045310.69</v>
      </c>
      <c r="N825" s="236">
        <f t="shared" si="118"/>
        <v>99.99378394352323</v>
      </c>
    </row>
    <row r="826" spans="1:14" s="134" customFormat="1" ht="54">
      <c r="A826" s="185"/>
      <c r="B826" s="165" t="s">
        <v>225</v>
      </c>
      <c r="C826" s="186" t="s">
        <v>19</v>
      </c>
      <c r="D826" s="164" t="s">
        <v>102</v>
      </c>
      <c r="E826" s="164" t="s">
        <v>107</v>
      </c>
      <c r="F826" s="161" t="s">
        <v>101</v>
      </c>
      <c r="G826" s="162" t="s">
        <v>24</v>
      </c>
      <c r="H826" s="162" t="s">
        <v>108</v>
      </c>
      <c r="I826" s="163" t="s">
        <v>286</v>
      </c>
      <c r="J826" s="164" t="s">
        <v>123</v>
      </c>
      <c r="K826" s="233">
        <v>431400</v>
      </c>
      <c r="L826" s="233">
        <v>431400</v>
      </c>
      <c r="M826" s="233">
        <v>430511.23</v>
      </c>
      <c r="N826" s="236">
        <f t="shared" si="118"/>
        <v>99.79398006490496</v>
      </c>
    </row>
    <row r="827" spans="1:14" s="134" customFormat="1" ht="18">
      <c r="A827" s="185"/>
      <c r="B827" s="165" t="s">
        <v>124</v>
      </c>
      <c r="C827" s="186" t="s">
        <v>19</v>
      </c>
      <c r="D827" s="164" t="s">
        <v>102</v>
      </c>
      <c r="E827" s="164" t="s">
        <v>107</v>
      </c>
      <c r="F827" s="161" t="s">
        <v>101</v>
      </c>
      <c r="G827" s="162" t="s">
        <v>24</v>
      </c>
      <c r="H827" s="162" t="s">
        <v>108</v>
      </c>
      <c r="I827" s="163" t="s">
        <v>286</v>
      </c>
      <c r="J827" s="164" t="s">
        <v>125</v>
      </c>
      <c r="K827" s="233">
        <v>1300</v>
      </c>
      <c r="L827" s="233">
        <v>1300</v>
      </c>
      <c r="M827" s="233">
        <v>1300</v>
      </c>
      <c r="N827" s="236">
        <f t="shared" si="118"/>
        <v>100</v>
      </c>
    </row>
    <row r="828" spans="1:14" s="134" customFormat="1" ht="18">
      <c r="A828" s="185"/>
      <c r="B828" s="165"/>
      <c r="C828" s="186"/>
      <c r="D828" s="164"/>
      <c r="E828" s="164"/>
      <c r="F828" s="161"/>
      <c r="G828" s="162"/>
      <c r="H828" s="162"/>
      <c r="I828" s="163"/>
      <c r="J828" s="164"/>
      <c r="K828" s="233"/>
      <c r="L828" s="233"/>
      <c r="M828" s="233"/>
      <c r="N828" s="236"/>
    </row>
    <row r="829" spans="1:14" s="134" customFormat="1" ht="52.5">
      <c r="A829" s="532">
        <v>9</v>
      </c>
      <c r="B829" s="533" t="s">
        <v>88</v>
      </c>
      <c r="C829" s="534" t="s">
        <v>89</v>
      </c>
      <c r="D829" s="535"/>
      <c r="E829" s="535"/>
      <c r="F829" s="536"/>
      <c r="G829" s="537"/>
      <c r="H829" s="537"/>
      <c r="I829" s="538"/>
      <c r="J829" s="535"/>
      <c r="K829" s="234">
        <f>K830</f>
        <v>71680600</v>
      </c>
      <c r="L829" s="234">
        <f>L830</f>
        <v>71680600</v>
      </c>
      <c r="M829" s="234">
        <f>M830</f>
        <v>68002670.75</v>
      </c>
      <c r="N829" s="236">
        <f t="shared" si="118"/>
        <v>94.8690032589013</v>
      </c>
    </row>
    <row r="830" spans="1:14" s="134" customFormat="1" ht="18">
      <c r="A830" s="185"/>
      <c r="B830" s="165" t="s">
        <v>70</v>
      </c>
      <c r="C830" s="186" t="s">
        <v>89</v>
      </c>
      <c r="D830" s="164" t="s">
        <v>103</v>
      </c>
      <c r="E830" s="164"/>
      <c r="F830" s="161"/>
      <c r="G830" s="162"/>
      <c r="H830" s="162"/>
      <c r="I830" s="163"/>
      <c r="J830" s="164"/>
      <c r="K830" s="233">
        <f>K831+K847</f>
        <v>71680600</v>
      </c>
      <c r="L830" s="233">
        <f>L831+L847</f>
        <v>71680600</v>
      </c>
      <c r="M830" s="233">
        <f>M831+M847</f>
        <v>68002670.75</v>
      </c>
      <c r="N830" s="236">
        <f t="shared" si="118"/>
        <v>94.8690032589013</v>
      </c>
    </row>
    <row r="831" spans="1:14" s="134" customFormat="1" ht="18">
      <c r="A831" s="185"/>
      <c r="B831" s="165" t="s">
        <v>111</v>
      </c>
      <c r="C831" s="186" t="s">
        <v>89</v>
      </c>
      <c r="D831" s="164" t="s">
        <v>103</v>
      </c>
      <c r="E831" s="164" t="s">
        <v>98</v>
      </c>
      <c r="F831" s="161"/>
      <c r="G831" s="162"/>
      <c r="H831" s="162"/>
      <c r="I831" s="163"/>
      <c r="J831" s="164"/>
      <c r="K831" s="233">
        <f aca="true" t="shared" si="124" ref="K831:M832">K832</f>
        <v>63053300</v>
      </c>
      <c r="L831" s="233">
        <f t="shared" si="124"/>
        <v>63053300</v>
      </c>
      <c r="M831" s="233">
        <f t="shared" si="124"/>
        <v>59375370.75</v>
      </c>
      <c r="N831" s="236">
        <f t="shared" si="118"/>
        <v>94.16695200727004</v>
      </c>
    </row>
    <row r="832" spans="1:14" s="134" customFormat="1" ht="54">
      <c r="A832" s="185"/>
      <c r="B832" s="165" t="s">
        <v>183</v>
      </c>
      <c r="C832" s="186" t="s">
        <v>89</v>
      </c>
      <c r="D832" s="164" t="s">
        <v>103</v>
      </c>
      <c r="E832" s="164" t="s">
        <v>98</v>
      </c>
      <c r="F832" s="161" t="s">
        <v>107</v>
      </c>
      <c r="G832" s="162" t="s">
        <v>119</v>
      </c>
      <c r="H832" s="162" t="s">
        <v>275</v>
      </c>
      <c r="I832" s="163" t="s">
        <v>276</v>
      </c>
      <c r="J832" s="164"/>
      <c r="K832" s="233">
        <f t="shared" si="124"/>
        <v>63053300</v>
      </c>
      <c r="L832" s="233">
        <f t="shared" si="124"/>
        <v>63053300</v>
      </c>
      <c r="M832" s="233">
        <f t="shared" si="124"/>
        <v>59375370.75</v>
      </c>
      <c r="N832" s="236">
        <f t="shared" si="118"/>
        <v>94.16695200727004</v>
      </c>
    </row>
    <row r="833" spans="1:14" s="134" customFormat="1" ht="36">
      <c r="A833" s="185"/>
      <c r="B833" s="165" t="s">
        <v>251</v>
      </c>
      <c r="C833" s="186" t="s">
        <v>89</v>
      </c>
      <c r="D833" s="164" t="s">
        <v>103</v>
      </c>
      <c r="E833" s="164" t="s">
        <v>98</v>
      </c>
      <c r="F833" s="161" t="s">
        <v>107</v>
      </c>
      <c r="G833" s="162" t="s">
        <v>18</v>
      </c>
      <c r="H833" s="162" t="s">
        <v>275</v>
      </c>
      <c r="I833" s="163" t="s">
        <v>276</v>
      </c>
      <c r="J833" s="164"/>
      <c r="K833" s="233">
        <f>K834</f>
        <v>63053300</v>
      </c>
      <c r="L833" s="233">
        <f>L834</f>
        <v>63053300</v>
      </c>
      <c r="M833" s="233">
        <f>M834</f>
        <v>59375370.75</v>
      </c>
      <c r="N833" s="236">
        <f t="shared" si="118"/>
        <v>94.16695200727004</v>
      </c>
    </row>
    <row r="834" spans="1:14" s="134" customFormat="1" ht="36">
      <c r="A834" s="185"/>
      <c r="B834" s="165" t="s">
        <v>258</v>
      </c>
      <c r="C834" s="186" t="s">
        <v>89</v>
      </c>
      <c r="D834" s="164" t="s">
        <v>103</v>
      </c>
      <c r="E834" s="164" t="s">
        <v>98</v>
      </c>
      <c r="F834" s="161" t="s">
        <v>107</v>
      </c>
      <c r="G834" s="162" t="s">
        <v>18</v>
      </c>
      <c r="H834" s="162" t="s">
        <v>108</v>
      </c>
      <c r="I834" s="163" t="s">
        <v>276</v>
      </c>
      <c r="J834" s="164"/>
      <c r="K834" s="233">
        <f>K835+K838+K841+K844</f>
        <v>63053300</v>
      </c>
      <c r="L834" s="233">
        <f>L835+L838+L841+L844</f>
        <v>63053300</v>
      </c>
      <c r="M834" s="233">
        <f>M835+M838+M841+M844</f>
        <v>59375370.75</v>
      </c>
      <c r="N834" s="236">
        <f t="shared" si="118"/>
        <v>94.16695200727004</v>
      </c>
    </row>
    <row r="835" spans="1:14" s="134" customFormat="1" ht="147" customHeight="1">
      <c r="A835" s="185"/>
      <c r="B835" s="165" t="s">
        <v>356</v>
      </c>
      <c r="C835" s="186" t="s">
        <v>89</v>
      </c>
      <c r="D835" s="164" t="s">
        <v>103</v>
      </c>
      <c r="E835" s="164" t="s">
        <v>98</v>
      </c>
      <c r="F835" s="161" t="s">
        <v>107</v>
      </c>
      <c r="G835" s="162" t="s">
        <v>18</v>
      </c>
      <c r="H835" s="162" t="s">
        <v>108</v>
      </c>
      <c r="I835" s="163" t="s">
        <v>708</v>
      </c>
      <c r="J835" s="164"/>
      <c r="K835" s="233">
        <f>SUM(K836:K837)</f>
        <v>36736000</v>
      </c>
      <c r="L835" s="233">
        <f>SUM(L836:L837)</f>
        <v>36736000</v>
      </c>
      <c r="M835" s="233">
        <f>SUM(M836:M837)</f>
        <v>35036832.03</v>
      </c>
      <c r="N835" s="236">
        <f t="shared" si="118"/>
        <v>95.37465164960803</v>
      </c>
    </row>
    <row r="836" spans="1:14" s="134" customFormat="1" ht="54">
      <c r="A836" s="185"/>
      <c r="B836" s="165" t="s">
        <v>225</v>
      </c>
      <c r="C836" s="186" t="s">
        <v>89</v>
      </c>
      <c r="D836" s="164" t="s">
        <v>103</v>
      </c>
      <c r="E836" s="164" t="s">
        <v>98</v>
      </c>
      <c r="F836" s="161" t="s">
        <v>107</v>
      </c>
      <c r="G836" s="162" t="s">
        <v>18</v>
      </c>
      <c r="H836" s="162" t="s">
        <v>108</v>
      </c>
      <c r="I836" s="163" t="s">
        <v>708</v>
      </c>
      <c r="J836" s="164" t="s">
        <v>123</v>
      </c>
      <c r="K836" s="233">
        <v>183632</v>
      </c>
      <c r="L836" s="233">
        <v>183632</v>
      </c>
      <c r="M836" s="233">
        <v>174585.99</v>
      </c>
      <c r="N836" s="236">
        <f t="shared" si="118"/>
        <v>95.07383789317765</v>
      </c>
    </row>
    <row r="837" spans="1:14" s="134" customFormat="1" ht="36">
      <c r="A837" s="185"/>
      <c r="B837" s="165" t="s">
        <v>141</v>
      </c>
      <c r="C837" s="186" t="s">
        <v>89</v>
      </c>
      <c r="D837" s="164" t="s">
        <v>103</v>
      </c>
      <c r="E837" s="164" t="s">
        <v>98</v>
      </c>
      <c r="F837" s="161" t="s">
        <v>107</v>
      </c>
      <c r="G837" s="162" t="s">
        <v>18</v>
      </c>
      <c r="H837" s="162" t="s">
        <v>108</v>
      </c>
      <c r="I837" s="163" t="s">
        <v>708</v>
      </c>
      <c r="J837" s="164" t="s">
        <v>142</v>
      </c>
      <c r="K837" s="233">
        <v>36552368</v>
      </c>
      <c r="L837" s="233">
        <v>36552368</v>
      </c>
      <c r="M837" s="233">
        <v>34862246.04</v>
      </c>
      <c r="N837" s="236">
        <f t="shared" si="118"/>
        <v>95.37616287951577</v>
      </c>
    </row>
    <row r="838" spans="1:14" s="134" customFormat="1" ht="90">
      <c r="A838" s="185"/>
      <c r="B838" s="165" t="s">
        <v>358</v>
      </c>
      <c r="C838" s="186" t="s">
        <v>89</v>
      </c>
      <c r="D838" s="164" t="s">
        <v>103</v>
      </c>
      <c r="E838" s="164" t="s">
        <v>98</v>
      </c>
      <c r="F838" s="161" t="s">
        <v>107</v>
      </c>
      <c r="G838" s="162" t="s">
        <v>18</v>
      </c>
      <c r="H838" s="162" t="s">
        <v>108</v>
      </c>
      <c r="I838" s="163" t="s">
        <v>709</v>
      </c>
      <c r="J838" s="164"/>
      <c r="K838" s="233">
        <f>SUM(K839:K840)</f>
        <v>150700</v>
      </c>
      <c r="L838" s="233">
        <f>SUM(L839:L840)</f>
        <v>150700</v>
      </c>
      <c r="M838" s="233">
        <f>SUM(M839:M840)</f>
        <v>150700</v>
      </c>
      <c r="N838" s="236">
        <f t="shared" si="118"/>
        <v>100</v>
      </c>
    </row>
    <row r="839" spans="1:14" s="134" customFormat="1" ht="54">
      <c r="A839" s="185"/>
      <c r="B839" s="165" t="s">
        <v>225</v>
      </c>
      <c r="C839" s="186" t="s">
        <v>89</v>
      </c>
      <c r="D839" s="164" t="s">
        <v>103</v>
      </c>
      <c r="E839" s="164" t="s">
        <v>98</v>
      </c>
      <c r="F839" s="161" t="s">
        <v>107</v>
      </c>
      <c r="G839" s="162" t="s">
        <v>18</v>
      </c>
      <c r="H839" s="162" t="s">
        <v>108</v>
      </c>
      <c r="I839" s="163" t="s">
        <v>709</v>
      </c>
      <c r="J839" s="164" t="s">
        <v>123</v>
      </c>
      <c r="K839" s="233">
        <v>750</v>
      </c>
      <c r="L839" s="233">
        <v>750</v>
      </c>
      <c r="M839" s="233">
        <v>750</v>
      </c>
      <c r="N839" s="236">
        <f t="shared" si="118"/>
        <v>100</v>
      </c>
    </row>
    <row r="840" spans="1:14" s="134" customFormat="1" ht="36">
      <c r="A840" s="185"/>
      <c r="B840" s="165" t="s">
        <v>141</v>
      </c>
      <c r="C840" s="186" t="s">
        <v>89</v>
      </c>
      <c r="D840" s="164" t="s">
        <v>103</v>
      </c>
      <c r="E840" s="164" t="s">
        <v>98</v>
      </c>
      <c r="F840" s="161" t="s">
        <v>107</v>
      </c>
      <c r="G840" s="162" t="s">
        <v>18</v>
      </c>
      <c r="H840" s="162" t="s">
        <v>108</v>
      </c>
      <c r="I840" s="163" t="s">
        <v>709</v>
      </c>
      <c r="J840" s="164" t="s">
        <v>142</v>
      </c>
      <c r="K840" s="233">
        <v>149950</v>
      </c>
      <c r="L840" s="233">
        <v>149950</v>
      </c>
      <c r="M840" s="233">
        <v>149950</v>
      </c>
      <c r="N840" s="236">
        <f t="shared" si="118"/>
        <v>100</v>
      </c>
    </row>
    <row r="841" spans="1:14" s="134" customFormat="1" ht="90">
      <c r="A841" s="185"/>
      <c r="B841" s="165" t="s">
        <v>357</v>
      </c>
      <c r="C841" s="186" t="s">
        <v>89</v>
      </c>
      <c r="D841" s="164" t="s">
        <v>103</v>
      </c>
      <c r="E841" s="164" t="s">
        <v>98</v>
      </c>
      <c r="F841" s="161" t="s">
        <v>107</v>
      </c>
      <c r="G841" s="162" t="s">
        <v>18</v>
      </c>
      <c r="H841" s="162" t="s">
        <v>108</v>
      </c>
      <c r="I841" s="163" t="s">
        <v>710</v>
      </c>
      <c r="J841" s="164"/>
      <c r="K841" s="233">
        <f>SUM(K842:K843)</f>
        <v>25989700</v>
      </c>
      <c r="L841" s="233">
        <f>SUM(L842:L843)</f>
        <v>25989700</v>
      </c>
      <c r="M841" s="233">
        <f>SUM(M842:M843)</f>
        <v>24047252.78</v>
      </c>
      <c r="N841" s="236">
        <f t="shared" si="118"/>
        <v>92.52608833499426</v>
      </c>
    </row>
    <row r="842" spans="1:14" s="134" customFormat="1" ht="54">
      <c r="A842" s="185"/>
      <c r="B842" s="165" t="s">
        <v>225</v>
      </c>
      <c r="C842" s="186" t="s">
        <v>89</v>
      </c>
      <c r="D842" s="164" t="s">
        <v>103</v>
      </c>
      <c r="E842" s="164" t="s">
        <v>98</v>
      </c>
      <c r="F842" s="161" t="s">
        <v>107</v>
      </c>
      <c r="G842" s="162" t="s">
        <v>18</v>
      </c>
      <c r="H842" s="162" t="s">
        <v>108</v>
      </c>
      <c r="I842" s="163" t="s">
        <v>710</v>
      </c>
      <c r="J842" s="164" t="s">
        <v>123</v>
      </c>
      <c r="K842" s="233">
        <v>129302</v>
      </c>
      <c r="L842" s="233">
        <v>129302</v>
      </c>
      <c r="M842" s="233">
        <v>84663.6</v>
      </c>
      <c r="N842" s="236">
        <f t="shared" si="118"/>
        <v>65.47740947549148</v>
      </c>
    </row>
    <row r="843" spans="1:14" s="134" customFormat="1" ht="36">
      <c r="A843" s="185"/>
      <c r="B843" s="165" t="s">
        <v>141</v>
      </c>
      <c r="C843" s="186" t="s">
        <v>89</v>
      </c>
      <c r="D843" s="164" t="s">
        <v>103</v>
      </c>
      <c r="E843" s="164" t="s">
        <v>98</v>
      </c>
      <c r="F843" s="161" t="s">
        <v>107</v>
      </c>
      <c r="G843" s="162" t="s">
        <v>18</v>
      </c>
      <c r="H843" s="162" t="s">
        <v>108</v>
      </c>
      <c r="I843" s="163" t="s">
        <v>710</v>
      </c>
      <c r="J843" s="164" t="s">
        <v>142</v>
      </c>
      <c r="K843" s="233">
        <v>25860398</v>
      </c>
      <c r="L843" s="233">
        <v>25860398</v>
      </c>
      <c r="M843" s="233">
        <v>23962589.18</v>
      </c>
      <c r="N843" s="236">
        <f t="shared" si="118"/>
        <v>92.66133173975126</v>
      </c>
    </row>
    <row r="844" spans="1:14" s="134" customFormat="1" ht="108">
      <c r="A844" s="185"/>
      <c r="B844" s="165" t="s">
        <v>359</v>
      </c>
      <c r="C844" s="186" t="s">
        <v>89</v>
      </c>
      <c r="D844" s="164" t="s">
        <v>103</v>
      </c>
      <c r="E844" s="164" t="s">
        <v>98</v>
      </c>
      <c r="F844" s="161" t="s">
        <v>107</v>
      </c>
      <c r="G844" s="162" t="s">
        <v>18</v>
      </c>
      <c r="H844" s="162" t="s">
        <v>108</v>
      </c>
      <c r="I844" s="163" t="s">
        <v>711</v>
      </c>
      <c r="J844" s="164"/>
      <c r="K844" s="233">
        <f>SUM(K845:K846)</f>
        <v>176900</v>
      </c>
      <c r="L844" s="233">
        <f>SUM(L845:L846)</f>
        <v>176900</v>
      </c>
      <c r="M844" s="233">
        <f>SUM(M845:M846)</f>
        <v>140585.94</v>
      </c>
      <c r="N844" s="236">
        <f t="shared" si="118"/>
        <v>79.4719841718485</v>
      </c>
    </row>
    <row r="845" spans="1:14" s="134" customFormat="1" ht="54">
      <c r="A845" s="185"/>
      <c r="B845" s="165" t="s">
        <v>225</v>
      </c>
      <c r="C845" s="186" t="s">
        <v>89</v>
      </c>
      <c r="D845" s="164" t="s">
        <v>103</v>
      </c>
      <c r="E845" s="164" t="s">
        <v>98</v>
      </c>
      <c r="F845" s="161" t="s">
        <v>107</v>
      </c>
      <c r="G845" s="162" t="s">
        <v>18</v>
      </c>
      <c r="H845" s="162" t="s">
        <v>108</v>
      </c>
      <c r="I845" s="163" t="s">
        <v>711</v>
      </c>
      <c r="J845" s="164" t="s">
        <v>123</v>
      </c>
      <c r="K845" s="233">
        <v>880</v>
      </c>
      <c r="L845" s="233">
        <v>880</v>
      </c>
      <c r="M845" s="233">
        <v>568.81</v>
      </c>
      <c r="N845" s="236">
        <f t="shared" si="118"/>
        <v>64.63749999999999</v>
      </c>
    </row>
    <row r="846" spans="1:14" s="134" customFormat="1" ht="36">
      <c r="A846" s="185"/>
      <c r="B846" s="165" t="s">
        <v>141</v>
      </c>
      <c r="C846" s="186" t="s">
        <v>89</v>
      </c>
      <c r="D846" s="164" t="s">
        <v>103</v>
      </c>
      <c r="E846" s="164" t="s">
        <v>98</v>
      </c>
      <c r="F846" s="161" t="s">
        <v>107</v>
      </c>
      <c r="G846" s="162" t="s">
        <v>18</v>
      </c>
      <c r="H846" s="162" t="s">
        <v>108</v>
      </c>
      <c r="I846" s="163" t="s">
        <v>711</v>
      </c>
      <c r="J846" s="164" t="s">
        <v>142</v>
      </c>
      <c r="K846" s="233">
        <v>176020</v>
      </c>
      <c r="L846" s="233">
        <v>176020</v>
      </c>
      <c r="M846" s="233">
        <v>140017.13</v>
      </c>
      <c r="N846" s="236">
        <f t="shared" si="118"/>
        <v>79.54614816498126</v>
      </c>
    </row>
    <row r="847" spans="1:14" s="134" customFormat="1" ht="36">
      <c r="A847" s="185"/>
      <c r="B847" s="165" t="s">
        <v>317</v>
      </c>
      <c r="C847" s="186" t="s">
        <v>89</v>
      </c>
      <c r="D847" s="164" t="s">
        <v>103</v>
      </c>
      <c r="E847" s="164" t="s">
        <v>104</v>
      </c>
      <c r="F847" s="161"/>
      <c r="G847" s="162"/>
      <c r="H847" s="162"/>
      <c r="I847" s="163"/>
      <c r="J847" s="164"/>
      <c r="K847" s="233">
        <f>K848</f>
        <v>8627300</v>
      </c>
      <c r="L847" s="233">
        <f>L848</f>
        <v>8627300</v>
      </c>
      <c r="M847" s="233">
        <f>M848</f>
        <v>8627300</v>
      </c>
      <c r="N847" s="236">
        <f t="shared" si="118"/>
        <v>100</v>
      </c>
    </row>
    <row r="848" spans="1:14" s="134" customFormat="1" ht="54">
      <c r="A848" s="185"/>
      <c r="B848" s="165" t="s">
        <v>183</v>
      </c>
      <c r="C848" s="186" t="s">
        <v>89</v>
      </c>
      <c r="D848" s="164" t="s">
        <v>103</v>
      </c>
      <c r="E848" s="164" t="s">
        <v>104</v>
      </c>
      <c r="F848" s="161" t="s">
        <v>107</v>
      </c>
      <c r="G848" s="162" t="s">
        <v>119</v>
      </c>
      <c r="H848" s="162" t="s">
        <v>275</v>
      </c>
      <c r="I848" s="163" t="s">
        <v>276</v>
      </c>
      <c r="J848" s="164"/>
      <c r="K848" s="233">
        <f aca="true" t="shared" si="125" ref="K848:M849">K849</f>
        <v>8627300</v>
      </c>
      <c r="L848" s="233">
        <f t="shared" si="125"/>
        <v>8627300</v>
      </c>
      <c r="M848" s="233">
        <f t="shared" si="125"/>
        <v>8627300</v>
      </c>
      <c r="N848" s="236">
        <f t="shared" si="118"/>
        <v>100</v>
      </c>
    </row>
    <row r="849" spans="1:14" s="134" customFormat="1" ht="36">
      <c r="A849" s="185"/>
      <c r="B849" s="165" t="s">
        <v>251</v>
      </c>
      <c r="C849" s="186" t="s">
        <v>89</v>
      </c>
      <c r="D849" s="164" t="s">
        <v>103</v>
      </c>
      <c r="E849" s="164" t="s">
        <v>104</v>
      </c>
      <c r="F849" s="161" t="s">
        <v>107</v>
      </c>
      <c r="G849" s="162" t="s">
        <v>18</v>
      </c>
      <c r="H849" s="162" t="s">
        <v>275</v>
      </c>
      <c r="I849" s="163" t="s">
        <v>276</v>
      </c>
      <c r="J849" s="164"/>
      <c r="K849" s="233">
        <f t="shared" si="125"/>
        <v>8627300</v>
      </c>
      <c r="L849" s="233">
        <f t="shared" si="125"/>
        <v>8627300</v>
      </c>
      <c r="M849" s="233">
        <f t="shared" si="125"/>
        <v>8627300</v>
      </c>
      <c r="N849" s="236">
        <f t="shared" si="118"/>
        <v>100</v>
      </c>
    </row>
    <row r="850" spans="1:14" s="134" customFormat="1" ht="36">
      <c r="A850" s="185"/>
      <c r="B850" s="165" t="s">
        <v>182</v>
      </c>
      <c r="C850" s="186" t="s">
        <v>89</v>
      </c>
      <c r="D850" s="164" t="s">
        <v>103</v>
      </c>
      <c r="E850" s="164" t="s">
        <v>104</v>
      </c>
      <c r="F850" s="161" t="s">
        <v>107</v>
      </c>
      <c r="G850" s="162" t="s">
        <v>18</v>
      </c>
      <c r="H850" s="162" t="s">
        <v>110</v>
      </c>
      <c r="I850" s="163" t="s">
        <v>276</v>
      </c>
      <c r="J850" s="164"/>
      <c r="K850" s="233">
        <f>K851+K854+K857</f>
        <v>8627300</v>
      </c>
      <c r="L850" s="233">
        <f>L851+L854+L857</f>
        <v>8627300</v>
      </c>
      <c r="M850" s="233">
        <f>M851+M854+M857</f>
        <v>8627300</v>
      </c>
      <c r="N850" s="236">
        <f t="shared" si="118"/>
        <v>100</v>
      </c>
    </row>
    <row r="851" spans="1:14" s="134" customFormat="1" ht="274.5" customHeight="1">
      <c r="A851" s="185"/>
      <c r="B851" s="165" t="s">
        <v>149</v>
      </c>
      <c r="C851" s="186" t="s">
        <v>89</v>
      </c>
      <c r="D851" s="164" t="s">
        <v>103</v>
      </c>
      <c r="E851" s="164" t="s">
        <v>104</v>
      </c>
      <c r="F851" s="161" t="s">
        <v>107</v>
      </c>
      <c r="G851" s="162" t="s">
        <v>18</v>
      </c>
      <c r="H851" s="162" t="s">
        <v>110</v>
      </c>
      <c r="I851" s="163" t="s">
        <v>712</v>
      </c>
      <c r="J851" s="164"/>
      <c r="K851" s="233">
        <f>K852+K853</f>
        <v>984500</v>
      </c>
      <c r="L851" s="233">
        <f>L852+L853</f>
        <v>984500</v>
      </c>
      <c r="M851" s="233">
        <f>M852+M853</f>
        <v>984500</v>
      </c>
      <c r="N851" s="236">
        <f t="shared" si="118"/>
        <v>100</v>
      </c>
    </row>
    <row r="852" spans="1:14" s="134" customFormat="1" ht="108">
      <c r="A852" s="185"/>
      <c r="B852" s="165" t="s">
        <v>121</v>
      </c>
      <c r="C852" s="186" t="s">
        <v>89</v>
      </c>
      <c r="D852" s="164" t="s">
        <v>103</v>
      </c>
      <c r="E852" s="164" t="s">
        <v>104</v>
      </c>
      <c r="F852" s="161" t="s">
        <v>107</v>
      </c>
      <c r="G852" s="162" t="s">
        <v>18</v>
      </c>
      <c r="H852" s="162" t="s">
        <v>110</v>
      </c>
      <c r="I852" s="163" t="s">
        <v>712</v>
      </c>
      <c r="J852" s="164" t="s">
        <v>122</v>
      </c>
      <c r="K852" s="233">
        <v>960942</v>
      </c>
      <c r="L852" s="233">
        <v>960942</v>
      </c>
      <c r="M852" s="233">
        <v>960942</v>
      </c>
      <c r="N852" s="236">
        <f t="shared" si="118"/>
        <v>100</v>
      </c>
    </row>
    <row r="853" spans="1:14" s="134" customFormat="1" ht="54">
      <c r="A853" s="185"/>
      <c r="B853" s="165" t="s">
        <v>225</v>
      </c>
      <c r="C853" s="186" t="s">
        <v>89</v>
      </c>
      <c r="D853" s="164" t="s">
        <v>103</v>
      </c>
      <c r="E853" s="164" t="s">
        <v>104</v>
      </c>
      <c r="F853" s="161" t="s">
        <v>107</v>
      </c>
      <c r="G853" s="162" t="s">
        <v>18</v>
      </c>
      <c r="H853" s="162" t="s">
        <v>110</v>
      </c>
      <c r="I853" s="163" t="s">
        <v>712</v>
      </c>
      <c r="J853" s="164" t="s">
        <v>123</v>
      </c>
      <c r="K853" s="233">
        <v>23558</v>
      </c>
      <c r="L853" s="233">
        <v>23558</v>
      </c>
      <c r="M853" s="233">
        <v>23558</v>
      </c>
      <c r="N853" s="236">
        <f t="shared" si="118"/>
        <v>100</v>
      </c>
    </row>
    <row r="854" spans="1:14" s="134" customFormat="1" ht="112.5" customHeight="1">
      <c r="A854" s="185"/>
      <c r="B854" s="165" t="s">
        <v>541</v>
      </c>
      <c r="C854" s="186" t="s">
        <v>89</v>
      </c>
      <c r="D854" s="164" t="s">
        <v>103</v>
      </c>
      <c r="E854" s="164" t="s">
        <v>104</v>
      </c>
      <c r="F854" s="161" t="s">
        <v>107</v>
      </c>
      <c r="G854" s="162" t="s">
        <v>18</v>
      </c>
      <c r="H854" s="162" t="s">
        <v>110</v>
      </c>
      <c r="I854" s="163" t="s">
        <v>713</v>
      </c>
      <c r="J854" s="164"/>
      <c r="K854" s="233">
        <f>K855+K856</f>
        <v>723600</v>
      </c>
      <c r="L854" s="233">
        <f>L855+L856</f>
        <v>723600</v>
      </c>
      <c r="M854" s="233">
        <f>M855+M856</f>
        <v>723600</v>
      </c>
      <c r="N854" s="236">
        <f t="shared" si="118"/>
        <v>100</v>
      </c>
    </row>
    <row r="855" spans="1:14" s="134" customFormat="1" ht="108">
      <c r="A855" s="185"/>
      <c r="B855" s="165" t="s">
        <v>121</v>
      </c>
      <c r="C855" s="186" t="s">
        <v>89</v>
      </c>
      <c r="D855" s="164" t="s">
        <v>103</v>
      </c>
      <c r="E855" s="164" t="s">
        <v>104</v>
      </c>
      <c r="F855" s="161" t="s">
        <v>107</v>
      </c>
      <c r="G855" s="162" t="s">
        <v>18</v>
      </c>
      <c r="H855" s="162" t="s">
        <v>110</v>
      </c>
      <c r="I855" s="163" t="s">
        <v>713</v>
      </c>
      <c r="J855" s="164" t="s">
        <v>122</v>
      </c>
      <c r="K855" s="233">
        <v>693600</v>
      </c>
      <c r="L855" s="233">
        <v>693600</v>
      </c>
      <c r="M855" s="233">
        <v>693600</v>
      </c>
      <c r="N855" s="236">
        <f t="shared" si="118"/>
        <v>100</v>
      </c>
    </row>
    <row r="856" spans="1:14" s="134" customFormat="1" ht="54">
      <c r="A856" s="185"/>
      <c r="B856" s="165" t="s">
        <v>225</v>
      </c>
      <c r="C856" s="186" t="s">
        <v>89</v>
      </c>
      <c r="D856" s="164" t="s">
        <v>103</v>
      </c>
      <c r="E856" s="164" t="s">
        <v>104</v>
      </c>
      <c r="F856" s="161" t="s">
        <v>107</v>
      </c>
      <c r="G856" s="162" t="s">
        <v>18</v>
      </c>
      <c r="H856" s="162" t="s">
        <v>110</v>
      </c>
      <c r="I856" s="163" t="s">
        <v>713</v>
      </c>
      <c r="J856" s="164" t="s">
        <v>123</v>
      </c>
      <c r="K856" s="233">
        <v>30000</v>
      </c>
      <c r="L856" s="233">
        <v>30000</v>
      </c>
      <c r="M856" s="233">
        <v>30000</v>
      </c>
      <c r="N856" s="236">
        <f t="shared" si="118"/>
        <v>100</v>
      </c>
    </row>
    <row r="857" spans="1:14" s="134" customFormat="1" ht="78" customHeight="1">
      <c r="A857" s="185"/>
      <c r="B857" s="165" t="s">
        <v>148</v>
      </c>
      <c r="C857" s="186" t="s">
        <v>89</v>
      </c>
      <c r="D857" s="164" t="s">
        <v>103</v>
      </c>
      <c r="E857" s="164" t="s">
        <v>104</v>
      </c>
      <c r="F857" s="161" t="s">
        <v>107</v>
      </c>
      <c r="G857" s="162" t="s">
        <v>18</v>
      </c>
      <c r="H857" s="162" t="s">
        <v>110</v>
      </c>
      <c r="I857" s="163" t="s">
        <v>714</v>
      </c>
      <c r="J857" s="164"/>
      <c r="K857" s="233">
        <f>K858+K859</f>
        <v>6919200</v>
      </c>
      <c r="L857" s="233">
        <f>L858+L859</f>
        <v>6919200</v>
      </c>
      <c r="M857" s="233">
        <f>M858+M859</f>
        <v>6919200</v>
      </c>
      <c r="N857" s="236">
        <f t="shared" si="118"/>
        <v>100</v>
      </c>
    </row>
    <row r="858" spans="1:14" s="134" customFormat="1" ht="108">
      <c r="A858" s="185"/>
      <c r="B858" s="165" t="s">
        <v>121</v>
      </c>
      <c r="C858" s="186" t="s">
        <v>89</v>
      </c>
      <c r="D858" s="164" t="s">
        <v>103</v>
      </c>
      <c r="E858" s="164" t="s">
        <v>104</v>
      </c>
      <c r="F858" s="161" t="s">
        <v>107</v>
      </c>
      <c r="G858" s="162" t="s">
        <v>18</v>
      </c>
      <c r="H858" s="162" t="s">
        <v>110</v>
      </c>
      <c r="I858" s="163" t="s">
        <v>714</v>
      </c>
      <c r="J858" s="164" t="s">
        <v>122</v>
      </c>
      <c r="K858" s="233">
        <v>6791561</v>
      </c>
      <c r="L858" s="233">
        <v>6791561</v>
      </c>
      <c r="M858" s="233">
        <v>6791561</v>
      </c>
      <c r="N858" s="236">
        <f t="shared" si="118"/>
        <v>100</v>
      </c>
    </row>
    <row r="859" spans="1:14" s="134" customFormat="1" ht="54">
      <c r="A859" s="185"/>
      <c r="B859" s="165" t="s">
        <v>225</v>
      </c>
      <c r="C859" s="186" t="s">
        <v>89</v>
      </c>
      <c r="D859" s="164" t="s">
        <v>103</v>
      </c>
      <c r="E859" s="164" t="s">
        <v>104</v>
      </c>
      <c r="F859" s="161" t="s">
        <v>107</v>
      </c>
      <c r="G859" s="162" t="s">
        <v>18</v>
      </c>
      <c r="H859" s="162" t="s">
        <v>110</v>
      </c>
      <c r="I859" s="163" t="s">
        <v>714</v>
      </c>
      <c r="J859" s="164" t="s">
        <v>123</v>
      </c>
      <c r="K859" s="233">
        <v>127639</v>
      </c>
      <c r="L859" s="233">
        <v>127639</v>
      </c>
      <c r="M859" s="233">
        <v>127639</v>
      </c>
      <c r="N859" s="236">
        <f t="shared" si="118"/>
        <v>100</v>
      </c>
    </row>
    <row r="860" spans="1:14" ht="18">
      <c r="A860" s="26"/>
      <c r="B860" s="51"/>
      <c r="C860" s="27"/>
      <c r="D860" s="25"/>
      <c r="E860" s="25"/>
      <c r="F860" s="25"/>
      <c r="G860" s="25"/>
      <c r="H860" s="25"/>
      <c r="I860" s="25"/>
      <c r="J860" s="28"/>
      <c r="K860" s="214"/>
      <c r="L860" s="60"/>
      <c r="M860" s="247"/>
      <c r="N860" s="251"/>
    </row>
    <row r="862" spans="1:14" s="10" customFormat="1" ht="18">
      <c r="A862" s="86" t="s">
        <v>340</v>
      </c>
      <c r="B862" s="86"/>
      <c r="C862" s="86"/>
      <c r="D862" s="86"/>
      <c r="E862" s="86"/>
      <c r="F862" s="86"/>
      <c r="G862" s="86"/>
      <c r="H862" s="86"/>
      <c r="K862" s="215"/>
      <c r="L862" s="99"/>
      <c r="M862" s="100"/>
      <c r="N862" s="252"/>
    </row>
    <row r="863" spans="1:14" s="10" customFormat="1" ht="18">
      <c r="A863" s="77" t="s">
        <v>22</v>
      </c>
      <c r="B863" s="78"/>
      <c r="K863" s="215"/>
      <c r="L863" s="99"/>
      <c r="M863" s="100"/>
      <c r="N863" s="252"/>
    </row>
    <row r="864" spans="1:15" s="61" customFormat="1" ht="18">
      <c r="A864" s="79" t="s">
        <v>87</v>
      </c>
      <c r="B864" s="80"/>
      <c r="C864" s="81"/>
      <c r="D864" s="81"/>
      <c r="E864" s="18"/>
      <c r="F864" s="81"/>
      <c r="G864" s="81"/>
      <c r="H864" s="82"/>
      <c r="J864" s="81"/>
      <c r="K864" s="216"/>
      <c r="L864" s="101"/>
      <c r="M864" s="102"/>
      <c r="N864" s="22" t="s">
        <v>339</v>
      </c>
      <c r="O864" s="81"/>
    </row>
    <row r="865" spans="11:12" ht="18">
      <c r="K865" s="217"/>
      <c r="L865" s="83"/>
    </row>
    <row r="866" spans="11:12" ht="18">
      <c r="K866" s="217"/>
      <c r="L866" s="83"/>
    </row>
    <row r="867" spans="11:12" ht="18">
      <c r="K867" s="217"/>
      <c r="L867" s="83"/>
    </row>
  </sheetData>
  <sheetProtection/>
  <autoFilter ref="A11:O859"/>
  <mergeCells count="4">
    <mergeCell ref="F9:I9"/>
    <mergeCell ref="F10:I10"/>
    <mergeCell ref="M2:N2"/>
    <mergeCell ref="B6:M6"/>
  </mergeCells>
  <printOptions horizontalCentered="1"/>
  <pageMargins left="0.3937007874015748" right="0.1968503937007874" top="0.31496062992125984" bottom="0.35433070866141736" header="0" footer="0"/>
  <pageSetup blackAndWhite="1" fitToHeight="0" fitToWidth="1" horizontalDpi="600" verticalDpi="600" orientation="portrait" paperSize="9" scale="54" r:id="rId1"/>
  <headerFooter differentFirst="1"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A1:J57"/>
  <sheetViews>
    <sheetView tabSelected="1" zoomScalePageLayoutView="0" workbookViewId="0" topLeftCell="A1">
      <selection activeCell="I5" sqref="I5"/>
    </sheetView>
  </sheetViews>
  <sheetFormatPr defaultColWidth="9.125" defaultRowHeight="12.75"/>
  <cols>
    <col min="1" max="1" width="6.625" style="15" customWidth="1"/>
    <col min="2" max="2" width="45.625" style="54" customWidth="1"/>
    <col min="3" max="3" width="12.75390625" style="33" customWidth="1"/>
    <col min="4" max="4" width="23.75390625" style="15" customWidth="1"/>
    <col min="5" max="5" width="17.125" style="15" customWidth="1"/>
    <col min="6" max="6" width="17.00390625" style="15" customWidth="1"/>
    <col min="7" max="7" width="14.875" style="15" customWidth="1"/>
    <col min="8" max="8" width="9.125" style="15" customWidth="1"/>
    <col min="9" max="9" width="15.625" style="15" customWidth="1"/>
    <col min="10" max="10" width="17.00390625" style="15" customWidth="1"/>
    <col min="11" max="16384" width="9.125" style="15" customWidth="1"/>
  </cols>
  <sheetData>
    <row r="1" spans="2:7" s="7" customFormat="1" ht="81" customHeight="1">
      <c r="B1" s="52"/>
      <c r="E1" s="652" t="s">
        <v>749</v>
      </c>
      <c r="F1" s="652"/>
      <c r="G1" s="652"/>
    </row>
    <row r="2" spans="2:7" s="7" customFormat="1" ht="15">
      <c r="B2" s="52"/>
      <c r="E2" s="12"/>
      <c r="F2" s="29"/>
      <c r="G2" s="30"/>
    </row>
    <row r="3" spans="2:7" s="7" customFormat="1" ht="15">
      <c r="B3" s="52"/>
      <c r="D3" s="12"/>
      <c r="E3" s="13"/>
      <c r="F3" s="29"/>
      <c r="G3" s="30"/>
    </row>
    <row r="4" spans="2:7" s="7" customFormat="1" ht="15">
      <c r="B4" s="52"/>
      <c r="C4" s="31"/>
      <c r="D4" s="12"/>
      <c r="E4" s="13"/>
      <c r="F4" s="29"/>
      <c r="G4" s="30"/>
    </row>
    <row r="5" spans="2:5" s="7" customFormat="1" ht="15">
      <c r="B5" s="53" t="s">
        <v>574</v>
      </c>
      <c r="C5" s="32"/>
      <c r="D5" s="14"/>
      <c r="E5" s="14"/>
    </row>
    <row r="6" spans="2:5" s="7" customFormat="1" ht="15">
      <c r="B6" s="53" t="s">
        <v>115</v>
      </c>
      <c r="C6" s="32"/>
      <c r="D6" s="14"/>
      <c r="E6" s="14"/>
    </row>
    <row r="7" spans="2:7" s="7" customFormat="1" ht="15">
      <c r="B7" s="53"/>
      <c r="C7" s="32"/>
      <c r="D7" s="14"/>
      <c r="E7" s="14"/>
      <c r="G7" s="9" t="s">
        <v>6</v>
      </c>
    </row>
    <row r="8" spans="1:7" s="146" customFormat="1" ht="162" customHeight="1">
      <c r="A8" s="63" t="s">
        <v>150</v>
      </c>
      <c r="B8" s="64" t="s">
        <v>15</v>
      </c>
      <c r="C8" s="65" t="s">
        <v>198</v>
      </c>
      <c r="D8" s="66" t="s">
        <v>573</v>
      </c>
      <c r="E8" s="67" t="s">
        <v>216</v>
      </c>
      <c r="F8" s="62" t="s">
        <v>17</v>
      </c>
      <c r="G8" s="62" t="s">
        <v>217</v>
      </c>
    </row>
    <row r="9" spans="1:7" s="149" customFormat="1" ht="15">
      <c r="A9" s="147" t="s">
        <v>18</v>
      </c>
      <c r="B9" s="148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</row>
    <row r="10" spans="1:7" s="146" customFormat="1" ht="15">
      <c r="A10" s="68">
        <v>1</v>
      </c>
      <c r="B10" s="69" t="s">
        <v>116</v>
      </c>
      <c r="C10" s="70"/>
      <c r="D10" s="74">
        <f>D12+D19+D22+D26+D30+D37+D40+D50+D44+D48</f>
        <v>2177810914.41</v>
      </c>
      <c r="E10" s="74">
        <f>E12+E19+E22+E26+E30+E37+E40+E50+E44+E48</f>
        <v>2164892114.41</v>
      </c>
      <c r="F10" s="74">
        <f>F12+F19+F22+F26+F30+F37+F40+F50+F44+F48</f>
        <v>2060842096.7800002</v>
      </c>
      <c r="G10" s="72">
        <f>F10/E10*100</f>
        <v>95.19375506347777</v>
      </c>
    </row>
    <row r="11" spans="1:7" s="146" customFormat="1" ht="15">
      <c r="A11" s="68"/>
      <c r="B11" s="73" t="s">
        <v>75</v>
      </c>
      <c r="C11" s="89"/>
      <c r="D11" s="74"/>
      <c r="E11" s="74"/>
      <c r="F11" s="74"/>
      <c r="G11" s="90"/>
    </row>
    <row r="12" spans="1:7" s="146" customFormat="1" ht="15">
      <c r="A12" s="222">
        <v>1</v>
      </c>
      <c r="B12" s="223" t="s">
        <v>62</v>
      </c>
      <c r="C12" s="94" t="s">
        <v>59</v>
      </c>
      <c r="D12" s="71">
        <f>D13+D14+D15+D16+D18+D17</f>
        <v>227232377.01</v>
      </c>
      <c r="E12" s="71">
        <f>E13+E14+E15+E16+E18+E17</f>
        <v>227232377.01</v>
      </c>
      <c r="F12" s="71">
        <f>F13+F14+F15+F16+F18+F17</f>
        <v>211160689.05</v>
      </c>
      <c r="G12" s="93">
        <f aca="true" t="shared" si="0" ref="G12:G52">F12/E12*100</f>
        <v>92.92720158479322</v>
      </c>
    </row>
    <row r="13" spans="1:7" s="146" customFormat="1" ht="46.5">
      <c r="A13" s="222"/>
      <c r="B13" s="223" t="s">
        <v>542</v>
      </c>
      <c r="C13" s="95" t="s">
        <v>10</v>
      </c>
      <c r="D13" s="150">
        <v>2361400</v>
      </c>
      <c r="E13" s="150">
        <v>2361400</v>
      </c>
      <c r="F13" s="150">
        <v>2361400</v>
      </c>
      <c r="G13" s="92">
        <f t="shared" si="0"/>
        <v>100</v>
      </c>
    </row>
    <row r="14" spans="1:7" s="146" customFormat="1" ht="78">
      <c r="A14" s="222"/>
      <c r="B14" s="223" t="s">
        <v>114</v>
      </c>
      <c r="C14" s="94" t="s">
        <v>60</v>
      </c>
      <c r="D14" s="150">
        <v>85554926</v>
      </c>
      <c r="E14" s="150">
        <v>85554926</v>
      </c>
      <c r="F14" s="150">
        <v>85212714.66</v>
      </c>
      <c r="G14" s="88">
        <f t="shared" si="0"/>
        <v>99.60000977617582</v>
      </c>
    </row>
    <row r="15" spans="1:7" s="146" customFormat="1" ht="15">
      <c r="A15" s="222"/>
      <c r="B15" s="224" t="s">
        <v>117</v>
      </c>
      <c r="C15" s="94" t="s">
        <v>118</v>
      </c>
      <c r="D15" s="150">
        <v>140000</v>
      </c>
      <c r="E15" s="150">
        <v>140000</v>
      </c>
      <c r="F15" s="150">
        <v>140000</v>
      </c>
      <c r="G15" s="88">
        <f t="shared" si="0"/>
        <v>100</v>
      </c>
    </row>
    <row r="16" spans="1:7" s="146" customFormat="1" ht="62.25">
      <c r="A16" s="222"/>
      <c r="B16" s="223" t="s">
        <v>65</v>
      </c>
      <c r="C16" s="94" t="s">
        <v>64</v>
      </c>
      <c r="D16" s="150">
        <v>35128400</v>
      </c>
      <c r="E16" s="150">
        <v>35128400</v>
      </c>
      <c r="F16" s="150">
        <v>35115594.27</v>
      </c>
      <c r="G16" s="88">
        <f t="shared" si="0"/>
        <v>99.96354593434373</v>
      </c>
    </row>
    <row r="17" spans="1:7" s="146" customFormat="1" ht="15">
      <c r="A17" s="222"/>
      <c r="B17" s="223" t="s">
        <v>221</v>
      </c>
      <c r="C17" s="94" t="s">
        <v>224</v>
      </c>
      <c r="D17" s="150">
        <v>2670864.41</v>
      </c>
      <c r="E17" s="150">
        <v>2670864.41</v>
      </c>
      <c r="F17" s="150">
        <v>0</v>
      </c>
      <c r="G17" s="88">
        <f t="shared" si="0"/>
        <v>0</v>
      </c>
    </row>
    <row r="18" spans="1:7" s="146" customFormat="1" ht="15">
      <c r="A18" s="222"/>
      <c r="B18" s="223" t="s">
        <v>63</v>
      </c>
      <c r="C18" s="94" t="s">
        <v>46</v>
      </c>
      <c r="D18" s="150">
        <v>101376786.6</v>
      </c>
      <c r="E18" s="150">
        <v>101376786.6</v>
      </c>
      <c r="F18" s="150">
        <v>88330980.12</v>
      </c>
      <c r="G18" s="88">
        <f t="shared" si="0"/>
        <v>87.1313671329172</v>
      </c>
    </row>
    <row r="19" spans="1:7" s="146" customFormat="1" ht="30.75">
      <c r="A19" s="222">
        <v>2</v>
      </c>
      <c r="B19" s="223" t="s">
        <v>68</v>
      </c>
      <c r="C19" s="94" t="s">
        <v>61</v>
      </c>
      <c r="D19" s="75">
        <f>D20+D21</f>
        <v>30700700</v>
      </c>
      <c r="E19" s="75">
        <f>E20+E21</f>
        <v>30700700</v>
      </c>
      <c r="F19" s="75">
        <f>F20+F21</f>
        <v>29901696.97</v>
      </c>
      <c r="G19" s="88">
        <f t="shared" si="0"/>
        <v>97.39744360877765</v>
      </c>
    </row>
    <row r="20" spans="1:7" s="146" customFormat="1" ht="62.25">
      <c r="A20" s="222"/>
      <c r="B20" s="223" t="s">
        <v>522</v>
      </c>
      <c r="C20" s="96" t="s">
        <v>543</v>
      </c>
      <c r="D20" s="150">
        <v>11875200</v>
      </c>
      <c r="E20" s="150">
        <v>11875200</v>
      </c>
      <c r="F20" s="150">
        <v>11576740</v>
      </c>
      <c r="G20" s="91">
        <f t="shared" si="0"/>
        <v>97.48669496092698</v>
      </c>
    </row>
    <row r="21" spans="1:7" s="146" customFormat="1" ht="46.5">
      <c r="A21" s="222"/>
      <c r="B21" s="223" t="s">
        <v>90</v>
      </c>
      <c r="C21" s="94" t="s">
        <v>47</v>
      </c>
      <c r="D21" s="71">
        <v>18825500</v>
      </c>
      <c r="E21" s="71">
        <v>18825500</v>
      </c>
      <c r="F21" s="71">
        <v>18324956.97</v>
      </c>
      <c r="G21" s="93">
        <f t="shared" si="0"/>
        <v>97.34114350216461</v>
      </c>
    </row>
    <row r="22" spans="1:7" s="146" customFormat="1" ht="15">
      <c r="A22" s="222">
        <v>3</v>
      </c>
      <c r="B22" s="223" t="s">
        <v>69</v>
      </c>
      <c r="C22" s="95" t="s">
        <v>25</v>
      </c>
      <c r="D22" s="150">
        <f>SUM(D23:D25)</f>
        <v>105429570</v>
      </c>
      <c r="E22" s="150">
        <f>SUM(E23:E25)</f>
        <v>92510770</v>
      </c>
      <c r="F22" s="150">
        <f>SUM(F23:F25)</f>
        <v>68559625.28</v>
      </c>
      <c r="G22" s="92">
        <f t="shared" si="0"/>
        <v>74.10988502203581</v>
      </c>
    </row>
    <row r="23" spans="1:7" s="146" customFormat="1" ht="15">
      <c r="A23" s="222"/>
      <c r="B23" s="223" t="s">
        <v>96</v>
      </c>
      <c r="C23" s="96" t="s">
        <v>26</v>
      </c>
      <c r="D23" s="150">
        <v>17550900</v>
      </c>
      <c r="E23" s="150">
        <v>17550900</v>
      </c>
      <c r="F23" s="150">
        <v>17550900</v>
      </c>
      <c r="G23" s="91">
        <f t="shared" si="0"/>
        <v>100</v>
      </c>
    </row>
    <row r="24" spans="1:7" s="146" customFormat="1" ht="15">
      <c r="A24" s="222"/>
      <c r="B24" s="223" t="s">
        <v>91</v>
      </c>
      <c r="C24" s="94" t="s">
        <v>112</v>
      </c>
      <c r="D24" s="71">
        <v>9619922</v>
      </c>
      <c r="E24" s="71">
        <v>9619922</v>
      </c>
      <c r="F24" s="71">
        <v>4218534.24</v>
      </c>
      <c r="G24" s="93">
        <f t="shared" si="0"/>
        <v>43.852062833773495</v>
      </c>
    </row>
    <row r="25" spans="1:7" s="146" customFormat="1" ht="30.75">
      <c r="A25" s="222"/>
      <c r="B25" s="223" t="s">
        <v>97</v>
      </c>
      <c r="C25" s="95" t="s">
        <v>113</v>
      </c>
      <c r="D25" s="150">
        <v>78258748</v>
      </c>
      <c r="E25" s="150">
        <v>65339948</v>
      </c>
      <c r="F25" s="150">
        <v>46790191.04</v>
      </c>
      <c r="G25" s="92">
        <f t="shared" si="0"/>
        <v>71.61038916039541</v>
      </c>
    </row>
    <row r="26" spans="1:7" s="146" customFormat="1" ht="15">
      <c r="A26" s="222">
        <v>4</v>
      </c>
      <c r="B26" s="223" t="s">
        <v>71</v>
      </c>
      <c r="C26" s="94" t="s">
        <v>27</v>
      </c>
      <c r="D26" s="150">
        <f>SUM(D27:D29)</f>
        <v>52071300</v>
      </c>
      <c r="E26" s="150">
        <f>SUM(E27:E29)</f>
        <v>52071300</v>
      </c>
      <c r="F26" s="150">
        <f>SUM(F27:F29)</f>
        <v>49979276.68000001</v>
      </c>
      <c r="G26" s="88">
        <f t="shared" si="0"/>
        <v>95.98238699629164</v>
      </c>
    </row>
    <row r="27" spans="1:7" s="146" customFormat="1" ht="15">
      <c r="A27" s="222"/>
      <c r="B27" s="223" t="s">
        <v>631</v>
      </c>
      <c r="C27" s="96" t="s">
        <v>717</v>
      </c>
      <c r="D27" s="150">
        <v>26337785</v>
      </c>
      <c r="E27" s="150">
        <v>26337785</v>
      </c>
      <c r="F27" s="150">
        <v>26337700</v>
      </c>
      <c r="G27" s="88">
        <f t="shared" si="0"/>
        <v>99.99967726974762</v>
      </c>
    </row>
    <row r="28" spans="1:7" s="146" customFormat="1" ht="15">
      <c r="A28" s="222"/>
      <c r="B28" s="223" t="s">
        <v>72</v>
      </c>
      <c r="C28" s="96" t="s">
        <v>28</v>
      </c>
      <c r="D28" s="150">
        <v>17064700</v>
      </c>
      <c r="E28" s="150">
        <v>17064700</v>
      </c>
      <c r="F28" s="150">
        <v>16326710.45</v>
      </c>
      <c r="G28" s="91">
        <f t="shared" si="0"/>
        <v>95.67534413145265</v>
      </c>
    </row>
    <row r="29" spans="1:7" s="146" customFormat="1" ht="15">
      <c r="A29" s="222"/>
      <c r="B29" s="225" t="s">
        <v>417</v>
      </c>
      <c r="C29" s="94" t="s">
        <v>444</v>
      </c>
      <c r="D29" s="71">
        <v>8668815</v>
      </c>
      <c r="E29" s="71">
        <v>8668815</v>
      </c>
      <c r="F29" s="71">
        <v>7314866.23</v>
      </c>
      <c r="G29" s="93">
        <f t="shared" si="0"/>
        <v>84.3813858064799</v>
      </c>
    </row>
    <row r="30" spans="1:7" s="146" customFormat="1" ht="15">
      <c r="A30" s="222">
        <v>5</v>
      </c>
      <c r="B30" s="225" t="s">
        <v>99</v>
      </c>
      <c r="C30" s="95" t="s">
        <v>29</v>
      </c>
      <c r="D30" s="98">
        <f>SUM(D31:D36)</f>
        <v>1454122811</v>
      </c>
      <c r="E30" s="98">
        <f>SUM(E31:E36)</f>
        <v>1454122811</v>
      </c>
      <c r="F30" s="98">
        <f>SUM(F31:F36)</f>
        <v>1401578592.5800002</v>
      </c>
      <c r="G30" s="92">
        <f t="shared" si="0"/>
        <v>96.3865350283677</v>
      </c>
    </row>
    <row r="31" spans="1:7" s="146" customFormat="1" ht="15">
      <c r="A31" s="222"/>
      <c r="B31" s="223" t="s">
        <v>100</v>
      </c>
      <c r="C31" s="94" t="s">
        <v>30</v>
      </c>
      <c r="D31" s="150">
        <v>457867300</v>
      </c>
      <c r="E31" s="150">
        <v>457867300</v>
      </c>
      <c r="F31" s="150">
        <v>456838141.78</v>
      </c>
      <c r="G31" s="88">
        <f t="shared" si="0"/>
        <v>99.77522784003138</v>
      </c>
    </row>
    <row r="32" spans="1:7" s="146" customFormat="1" ht="15">
      <c r="A32" s="222"/>
      <c r="B32" s="223" t="s">
        <v>57</v>
      </c>
      <c r="C32" s="96" t="s">
        <v>31</v>
      </c>
      <c r="D32" s="150">
        <v>771192309</v>
      </c>
      <c r="E32" s="150">
        <v>771192309</v>
      </c>
      <c r="F32" s="150">
        <v>719938108.97</v>
      </c>
      <c r="G32" s="91">
        <f t="shared" si="0"/>
        <v>93.3539015584244</v>
      </c>
    </row>
    <row r="33" spans="1:7" s="146" customFormat="1" ht="15">
      <c r="A33" s="222"/>
      <c r="B33" s="223" t="s">
        <v>344</v>
      </c>
      <c r="C33" s="94" t="s">
        <v>341</v>
      </c>
      <c r="D33" s="71">
        <v>135530185</v>
      </c>
      <c r="E33" s="71">
        <v>135530185</v>
      </c>
      <c r="F33" s="71">
        <v>135497923.86</v>
      </c>
      <c r="G33" s="93">
        <f t="shared" si="0"/>
        <v>99.97619634327218</v>
      </c>
    </row>
    <row r="34" spans="1:7" s="146" customFormat="1" ht="30.75">
      <c r="A34" s="222"/>
      <c r="B34" s="223" t="s">
        <v>641</v>
      </c>
      <c r="C34" s="95" t="s">
        <v>718</v>
      </c>
      <c r="D34" s="71">
        <v>226700</v>
      </c>
      <c r="E34" s="71">
        <v>226700</v>
      </c>
      <c r="F34" s="71">
        <v>225600</v>
      </c>
      <c r="G34" s="93">
        <f t="shared" si="0"/>
        <v>99.51477723864137</v>
      </c>
    </row>
    <row r="35" spans="1:7" s="146" customFormat="1" ht="15">
      <c r="A35" s="222"/>
      <c r="B35" s="223" t="s">
        <v>345</v>
      </c>
      <c r="C35" s="95" t="s">
        <v>32</v>
      </c>
      <c r="D35" s="239">
        <v>11480300</v>
      </c>
      <c r="E35" s="239">
        <v>11480300</v>
      </c>
      <c r="F35" s="239">
        <v>11479256.38</v>
      </c>
      <c r="G35" s="92">
        <f t="shared" si="0"/>
        <v>99.99090947100686</v>
      </c>
    </row>
    <row r="36" spans="1:7" s="146" customFormat="1" ht="15">
      <c r="A36" s="222"/>
      <c r="B36" s="223" t="s">
        <v>77</v>
      </c>
      <c r="C36" s="94" t="s">
        <v>33</v>
      </c>
      <c r="D36" s="150">
        <v>77826017</v>
      </c>
      <c r="E36" s="150">
        <v>77826017</v>
      </c>
      <c r="F36" s="150">
        <v>77599561.59</v>
      </c>
      <c r="G36" s="88">
        <f t="shared" si="0"/>
        <v>99.70902351330662</v>
      </c>
    </row>
    <row r="37" spans="1:7" s="146" customFormat="1" ht="15">
      <c r="A37" s="222">
        <v>6</v>
      </c>
      <c r="B37" s="223" t="s">
        <v>73</v>
      </c>
      <c r="C37" s="94" t="s">
        <v>34</v>
      </c>
      <c r="D37" s="150">
        <f>SUM(D38:D39)</f>
        <v>50615700</v>
      </c>
      <c r="E37" s="150">
        <f>SUM(E38:E39)</f>
        <v>50615700</v>
      </c>
      <c r="F37" s="150">
        <f>SUM(F38:F39)</f>
        <v>49796217.269999996</v>
      </c>
      <c r="G37" s="88">
        <f t="shared" si="0"/>
        <v>98.38097125990551</v>
      </c>
    </row>
    <row r="38" spans="1:7" s="146" customFormat="1" ht="15">
      <c r="A38" s="226"/>
      <c r="B38" s="223" t="s">
        <v>78</v>
      </c>
      <c r="C38" s="94" t="s">
        <v>35</v>
      </c>
      <c r="D38" s="150">
        <v>37995323</v>
      </c>
      <c r="E38" s="150">
        <v>37995323</v>
      </c>
      <c r="F38" s="150">
        <v>37176244.22</v>
      </c>
      <c r="G38" s="88">
        <f t="shared" si="0"/>
        <v>97.8442642006228</v>
      </c>
    </row>
    <row r="39" spans="1:7" s="146" customFormat="1" ht="30.75">
      <c r="A39" s="222"/>
      <c r="B39" s="223" t="s">
        <v>48</v>
      </c>
      <c r="C39" s="94" t="s">
        <v>49</v>
      </c>
      <c r="D39" s="150">
        <v>12620377</v>
      </c>
      <c r="E39" s="150">
        <v>12620377</v>
      </c>
      <c r="F39" s="150">
        <v>12619973.05</v>
      </c>
      <c r="G39" s="88">
        <f t="shared" si="0"/>
        <v>99.99679922398515</v>
      </c>
    </row>
    <row r="40" spans="1:7" s="146" customFormat="1" ht="15">
      <c r="A40" s="222">
        <v>7</v>
      </c>
      <c r="B40" s="223" t="s">
        <v>70</v>
      </c>
      <c r="C40" s="96">
        <v>1000</v>
      </c>
      <c r="D40" s="150">
        <f>SUM(D41:D43)</f>
        <v>147537015.4</v>
      </c>
      <c r="E40" s="150">
        <f>SUM(E41:E43)</f>
        <v>147537015.4</v>
      </c>
      <c r="F40" s="150">
        <f>SUM(F41:F43)</f>
        <v>143722858.97000003</v>
      </c>
      <c r="G40" s="91">
        <f t="shared" si="0"/>
        <v>97.41477999967731</v>
      </c>
    </row>
    <row r="41" spans="1:7" s="146" customFormat="1" ht="15">
      <c r="A41" s="222"/>
      <c r="B41" s="223" t="s">
        <v>222</v>
      </c>
      <c r="C41" s="94">
        <v>1001</v>
      </c>
      <c r="D41" s="71">
        <v>885200</v>
      </c>
      <c r="E41" s="71">
        <v>885200</v>
      </c>
      <c r="F41" s="71">
        <v>885161.29</v>
      </c>
      <c r="G41" s="93">
        <f t="shared" si="0"/>
        <v>99.99562697695437</v>
      </c>
    </row>
    <row r="42" spans="1:7" s="146" customFormat="1" ht="15">
      <c r="A42" s="222"/>
      <c r="B42" s="223" t="s">
        <v>111</v>
      </c>
      <c r="C42" s="96">
        <v>1004</v>
      </c>
      <c r="D42" s="150">
        <v>134385215.4</v>
      </c>
      <c r="E42" s="150">
        <v>134385215.4</v>
      </c>
      <c r="F42" s="150">
        <v>130571097.68</v>
      </c>
      <c r="G42" s="91">
        <f t="shared" si="0"/>
        <v>97.16180257727964</v>
      </c>
    </row>
    <row r="43" spans="1:7" s="146" customFormat="1" ht="30.75">
      <c r="A43" s="222"/>
      <c r="B43" s="223" t="s">
        <v>93</v>
      </c>
      <c r="C43" s="94">
        <v>1006</v>
      </c>
      <c r="D43" s="71">
        <v>12266600</v>
      </c>
      <c r="E43" s="71">
        <v>12266600</v>
      </c>
      <c r="F43" s="71">
        <v>12266600</v>
      </c>
      <c r="G43" s="93">
        <f t="shared" si="0"/>
        <v>100</v>
      </c>
    </row>
    <row r="44" spans="1:7" s="146" customFormat="1" ht="15">
      <c r="A44" s="222">
        <v>8</v>
      </c>
      <c r="B44" s="223" t="s">
        <v>67</v>
      </c>
      <c r="C44" s="95">
        <v>1100</v>
      </c>
      <c r="D44" s="71">
        <f>SUM(D45:D47)</f>
        <v>47446600</v>
      </c>
      <c r="E44" s="71">
        <f>SUM(E45:E47)</f>
        <v>47446600</v>
      </c>
      <c r="F44" s="71">
        <f>SUM(F45:F47)</f>
        <v>46250193.74</v>
      </c>
      <c r="G44" s="93">
        <f t="shared" si="0"/>
        <v>97.47841518675733</v>
      </c>
    </row>
    <row r="45" spans="1:7" s="146" customFormat="1" ht="15">
      <c r="A45" s="222"/>
      <c r="B45" s="223" t="s">
        <v>346</v>
      </c>
      <c r="C45" s="95">
        <v>1101</v>
      </c>
      <c r="D45" s="239">
        <v>43024600</v>
      </c>
      <c r="E45" s="239">
        <v>43024600</v>
      </c>
      <c r="F45" s="239">
        <v>41828193.74</v>
      </c>
      <c r="G45" s="92">
        <f t="shared" si="0"/>
        <v>97.21925070773464</v>
      </c>
    </row>
    <row r="46" spans="1:7" s="146" customFormat="1" ht="15">
      <c r="A46" s="222"/>
      <c r="B46" s="223" t="s">
        <v>92</v>
      </c>
      <c r="C46" s="94" t="s">
        <v>50</v>
      </c>
      <c r="D46" s="150">
        <v>1563900</v>
      </c>
      <c r="E46" s="150">
        <v>1563900</v>
      </c>
      <c r="F46" s="150">
        <v>1563900</v>
      </c>
      <c r="G46" s="88">
        <f t="shared" si="0"/>
        <v>100</v>
      </c>
    </row>
    <row r="47" spans="1:7" s="146" customFormat="1" ht="30.75">
      <c r="A47" s="226"/>
      <c r="B47" s="223" t="s">
        <v>45</v>
      </c>
      <c r="C47" s="94" t="s">
        <v>51</v>
      </c>
      <c r="D47" s="150">
        <v>2858100</v>
      </c>
      <c r="E47" s="150">
        <v>2858100</v>
      </c>
      <c r="F47" s="150">
        <v>2858100</v>
      </c>
      <c r="G47" s="88">
        <f t="shared" si="0"/>
        <v>100</v>
      </c>
    </row>
    <row r="48" spans="1:7" s="146" customFormat="1" ht="33" customHeight="1">
      <c r="A48" s="226">
        <v>9</v>
      </c>
      <c r="B48" s="223" t="s">
        <v>366</v>
      </c>
      <c r="C48" s="96" t="s">
        <v>342</v>
      </c>
      <c r="D48" s="150">
        <f>D49</f>
        <v>3500</v>
      </c>
      <c r="E48" s="150">
        <f>E49</f>
        <v>3500</v>
      </c>
      <c r="F48" s="150">
        <f>F49</f>
        <v>3492.97</v>
      </c>
      <c r="G48" s="91">
        <f t="shared" si="0"/>
        <v>99.79914285714285</v>
      </c>
    </row>
    <row r="49" spans="1:7" s="146" customFormat="1" ht="30.75">
      <c r="A49" s="226"/>
      <c r="B49" s="227" t="s">
        <v>427</v>
      </c>
      <c r="C49" s="87" t="s">
        <v>343</v>
      </c>
      <c r="D49" s="76">
        <v>3500</v>
      </c>
      <c r="E49" s="76">
        <v>3500</v>
      </c>
      <c r="F49" s="76">
        <v>3492.97</v>
      </c>
      <c r="G49" s="93">
        <f t="shared" si="0"/>
        <v>99.79914285714285</v>
      </c>
    </row>
    <row r="50" spans="1:7" s="146" customFormat="1" ht="46.5">
      <c r="A50" s="222">
        <v>10</v>
      </c>
      <c r="B50" s="228" t="s">
        <v>177</v>
      </c>
      <c r="C50" s="97">
        <v>1400</v>
      </c>
      <c r="D50" s="150">
        <f>SUM(D51:D52)</f>
        <v>62651341</v>
      </c>
      <c r="E50" s="150">
        <f>SUM(E51:E52)</f>
        <v>62651341</v>
      </c>
      <c r="F50" s="150">
        <f>SUM(F51:F52)</f>
        <v>59889453.27</v>
      </c>
      <c r="G50" s="92">
        <f t="shared" si="0"/>
        <v>95.59165424727301</v>
      </c>
    </row>
    <row r="51" spans="1:7" s="146" customFormat="1" ht="46.5">
      <c r="A51" s="222"/>
      <c r="B51" s="228" t="s">
        <v>37</v>
      </c>
      <c r="C51" s="87">
        <v>1401</v>
      </c>
      <c r="D51" s="150">
        <v>7000000</v>
      </c>
      <c r="E51" s="150">
        <v>7000000</v>
      </c>
      <c r="F51" s="150">
        <v>7000000</v>
      </c>
      <c r="G51" s="91">
        <f t="shared" si="0"/>
        <v>100</v>
      </c>
    </row>
    <row r="52" spans="1:7" s="146" customFormat="1" ht="30.75">
      <c r="A52" s="222"/>
      <c r="B52" s="228" t="s">
        <v>223</v>
      </c>
      <c r="C52" s="87">
        <v>1403</v>
      </c>
      <c r="D52" s="221">
        <v>55651341</v>
      </c>
      <c r="E52" s="340">
        <v>55651341</v>
      </c>
      <c r="F52" s="340">
        <v>52889453.27</v>
      </c>
      <c r="G52" s="93">
        <f t="shared" si="0"/>
        <v>95.03715870925734</v>
      </c>
    </row>
    <row r="53" spans="9:10" ht="15">
      <c r="I53" s="34"/>
      <c r="J53" s="34"/>
    </row>
    <row r="54" spans="9:10" ht="15">
      <c r="I54" s="34"/>
      <c r="J54" s="34"/>
    </row>
    <row r="55" spans="1:3" s="6" customFormat="1" ht="18">
      <c r="A55" s="85" t="s">
        <v>340</v>
      </c>
      <c r="C55" s="43"/>
    </row>
    <row r="56" s="6" customFormat="1" ht="18">
      <c r="A56" s="85" t="s">
        <v>22</v>
      </c>
    </row>
    <row r="57" spans="1:7" s="44" customFormat="1" ht="18">
      <c r="A57" s="55" t="s">
        <v>87</v>
      </c>
      <c r="C57" s="45"/>
      <c r="D57" s="46"/>
      <c r="E57" s="47"/>
      <c r="F57" s="8"/>
      <c r="G57" s="8" t="s">
        <v>339</v>
      </c>
    </row>
  </sheetData>
  <sheetProtection/>
  <mergeCells count="1">
    <mergeCell ref="E1:G1"/>
  </mergeCells>
  <printOptions horizontalCentered="1"/>
  <pageMargins left="0.7874015748031497" right="0.3937007874015748" top="0.5905511811023623" bottom="0.3937007874015748" header="0" footer="0"/>
  <pageSetup fitToHeight="0" fitToWidth="1" horizontalDpi="600" verticalDpi="600" orientation="portrait" paperSize="9" scale="66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A2:L660"/>
  <sheetViews>
    <sheetView zoomScale="80" zoomScaleNormal="80" zoomScaleSheetLayoutView="100" zoomScalePageLayoutView="0" workbookViewId="0" topLeftCell="A1">
      <selection activeCell="M8" sqref="M8"/>
    </sheetView>
  </sheetViews>
  <sheetFormatPr defaultColWidth="9.125" defaultRowHeight="12.75"/>
  <cols>
    <col min="1" max="1" width="4.625" style="520" customWidth="1"/>
    <col min="2" max="2" width="62.375" style="527" customWidth="1"/>
    <col min="3" max="3" width="3.125" style="520" customWidth="1"/>
    <col min="4" max="4" width="2.00390625" style="520" customWidth="1"/>
    <col min="5" max="5" width="3.125" style="520" customWidth="1"/>
    <col min="6" max="6" width="8.75390625" style="520" customWidth="1"/>
    <col min="7" max="7" width="5.625" style="520" customWidth="1"/>
    <col min="8" max="8" width="23.00390625" style="523" customWidth="1"/>
    <col min="9" max="9" width="23.00390625" style="520" customWidth="1"/>
    <col min="10" max="10" width="22.625" style="520" customWidth="1"/>
    <col min="11" max="11" width="15.75390625" style="520" customWidth="1"/>
    <col min="12" max="12" width="20.75390625" style="520" customWidth="1"/>
    <col min="13" max="13" width="9.125" style="520" customWidth="1"/>
    <col min="14" max="14" width="18.00390625" style="520" customWidth="1"/>
    <col min="15" max="16384" width="9.125" style="520" customWidth="1"/>
  </cols>
  <sheetData>
    <row r="2" spans="2:11" s="341" customFormat="1" ht="90.75" customHeight="1">
      <c r="B2" s="342"/>
      <c r="C2" s="343"/>
      <c r="D2" s="344"/>
      <c r="E2" s="344"/>
      <c r="F2" s="345"/>
      <c r="H2" s="346"/>
      <c r="I2" s="647" t="s">
        <v>750</v>
      </c>
      <c r="J2" s="647"/>
      <c r="K2" s="647"/>
    </row>
    <row r="3" spans="2:10" s="341" customFormat="1" ht="18">
      <c r="B3" s="342"/>
      <c r="C3" s="347"/>
      <c r="D3" s="344"/>
      <c r="E3" s="344"/>
      <c r="F3" s="345"/>
      <c r="H3" s="346"/>
      <c r="I3" s="348"/>
      <c r="J3" s="348"/>
    </row>
    <row r="4" spans="2:8" s="341" customFormat="1" ht="18">
      <c r="B4" s="342"/>
      <c r="C4" s="347"/>
      <c r="D4" s="344"/>
      <c r="E4" s="344"/>
      <c r="F4" s="345"/>
      <c r="H4" s="346"/>
    </row>
    <row r="5" spans="2:10" s="341" customFormat="1" ht="18">
      <c r="B5" s="661" t="s">
        <v>575</v>
      </c>
      <c r="C5" s="661"/>
      <c r="D5" s="661"/>
      <c r="E5" s="661"/>
      <c r="F5" s="661"/>
      <c r="G5" s="661"/>
      <c r="H5" s="661"/>
      <c r="I5" s="661"/>
      <c r="J5" s="661"/>
    </row>
    <row r="6" spans="2:10" s="341" customFormat="1" ht="18">
      <c r="B6" s="661"/>
      <c r="C6" s="661"/>
      <c r="D6" s="661"/>
      <c r="E6" s="661"/>
      <c r="F6" s="661"/>
      <c r="G6" s="661"/>
      <c r="H6" s="661"/>
      <c r="I6" s="661"/>
      <c r="J6" s="661"/>
    </row>
    <row r="7" spans="2:8" s="341" customFormat="1" ht="18">
      <c r="B7" s="349" t="s">
        <v>115</v>
      </c>
      <c r="C7" s="350"/>
      <c r="H7" s="346"/>
    </row>
    <row r="8" spans="2:11" s="341" customFormat="1" ht="18">
      <c r="B8" s="349"/>
      <c r="C8" s="350"/>
      <c r="H8" s="346"/>
      <c r="K8" s="344" t="s">
        <v>6</v>
      </c>
    </row>
    <row r="9" spans="1:11" s="341" customFormat="1" ht="216">
      <c r="A9" s="351" t="s">
        <v>150</v>
      </c>
      <c r="B9" s="352" t="s">
        <v>15</v>
      </c>
      <c r="C9" s="655" t="s">
        <v>38</v>
      </c>
      <c r="D9" s="656"/>
      <c r="E9" s="656"/>
      <c r="F9" s="657"/>
      <c r="G9" s="353" t="s">
        <v>86</v>
      </c>
      <c r="H9" s="354" t="s">
        <v>573</v>
      </c>
      <c r="I9" s="355" t="s">
        <v>216</v>
      </c>
      <c r="J9" s="356" t="s">
        <v>17</v>
      </c>
      <c r="K9" s="356" t="s">
        <v>217</v>
      </c>
    </row>
    <row r="10" spans="1:11" s="364" customFormat="1" ht="18">
      <c r="A10" s="357">
        <v>1</v>
      </c>
      <c r="B10" s="358">
        <v>2</v>
      </c>
      <c r="C10" s="658" t="s">
        <v>128</v>
      </c>
      <c r="D10" s="659"/>
      <c r="E10" s="659"/>
      <c r="F10" s="660"/>
      <c r="G10" s="360" t="s">
        <v>76</v>
      </c>
      <c r="H10" s="361">
        <v>5</v>
      </c>
      <c r="I10" s="362">
        <v>6</v>
      </c>
      <c r="J10" s="363">
        <v>7</v>
      </c>
      <c r="K10" s="356">
        <v>8</v>
      </c>
    </row>
    <row r="11" spans="1:11" s="364" customFormat="1" ht="18">
      <c r="A11" s="357"/>
      <c r="B11" s="358"/>
      <c r="C11" s="359"/>
      <c r="D11" s="359"/>
      <c r="E11" s="359"/>
      <c r="F11" s="359"/>
      <c r="G11" s="360"/>
      <c r="H11" s="361"/>
      <c r="I11" s="362"/>
      <c r="J11" s="363"/>
      <c r="K11" s="365"/>
    </row>
    <row r="12" spans="1:11" s="2" customFormat="1" ht="20.25" customHeight="1">
      <c r="A12" s="366"/>
      <c r="B12" s="367" t="s">
        <v>544</v>
      </c>
      <c r="C12" s="368"/>
      <c r="D12" s="368"/>
      <c r="E12" s="368"/>
      <c r="F12" s="368"/>
      <c r="G12" s="369"/>
      <c r="H12" s="529">
        <f>H13+H149+H212+H257+H282+H319+H342+H384+H442+H451+H457+H467+H477+H483+H553+H646+H417+H562</f>
        <v>2177810914.41</v>
      </c>
      <c r="I12" s="370">
        <f>I13+I149+I212+I257+I282+I319+I342+I384+I442+I451+I457+I467+I477+I483+I553+I646+I417+I562</f>
        <v>2164892114.41</v>
      </c>
      <c r="J12" s="370">
        <f>J13+J149+J212+J257+J282+J319+J342+J384+J442+J451+J457+J467+J477+J483+J553+J646+J417+J562</f>
        <v>2060842096.7799997</v>
      </c>
      <c r="K12" s="371">
        <f aca="true" t="shared" si="0" ref="K12:K75">J12/I12*100</f>
        <v>95.19375506347775</v>
      </c>
    </row>
    <row r="13" spans="1:12" s="2" customFormat="1" ht="52.5">
      <c r="A13" s="372">
        <v>1</v>
      </c>
      <c r="B13" s="373" t="s">
        <v>179</v>
      </c>
      <c r="C13" s="374" t="s">
        <v>109</v>
      </c>
      <c r="D13" s="374" t="s">
        <v>119</v>
      </c>
      <c r="E13" s="374" t="s">
        <v>275</v>
      </c>
      <c r="F13" s="375" t="s">
        <v>276</v>
      </c>
      <c r="G13" s="376"/>
      <c r="H13" s="377">
        <f>H14+H83+H110</f>
        <v>1379066461</v>
      </c>
      <c r="I13" s="378">
        <f>I14+I83+I110</f>
        <v>1379066461</v>
      </c>
      <c r="J13" s="378">
        <f>J14+J83+J110</f>
        <v>1326734856.7699997</v>
      </c>
      <c r="K13" s="371">
        <f t="shared" si="0"/>
        <v>96.20528772833377</v>
      </c>
      <c r="L13" s="379"/>
    </row>
    <row r="14" spans="1:11" s="2" customFormat="1" ht="18">
      <c r="A14" s="366"/>
      <c r="B14" s="380" t="s">
        <v>143</v>
      </c>
      <c r="C14" s="381" t="s">
        <v>109</v>
      </c>
      <c r="D14" s="381" t="s">
        <v>18</v>
      </c>
      <c r="E14" s="381" t="s">
        <v>275</v>
      </c>
      <c r="F14" s="382" t="s">
        <v>276</v>
      </c>
      <c r="G14" s="383"/>
      <c r="H14" s="384">
        <f>H15+H34+H79</f>
        <v>1222279009</v>
      </c>
      <c r="I14" s="385">
        <f>I15+I34+I79</f>
        <v>1222279009</v>
      </c>
      <c r="J14" s="385">
        <f>J15+J34+J79</f>
        <v>1170205256.3799999</v>
      </c>
      <c r="K14" s="386">
        <f t="shared" si="0"/>
        <v>95.73961818565436</v>
      </c>
    </row>
    <row r="15" spans="1:11" s="2" customFormat="1" ht="18">
      <c r="A15" s="366"/>
      <c r="B15" s="380" t="s">
        <v>226</v>
      </c>
      <c r="C15" s="387" t="s">
        <v>109</v>
      </c>
      <c r="D15" s="388" t="s">
        <v>18</v>
      </c>
      <c r="E15" s="388" t="s">
        <v>108</v>
      </c>
      <c r="F15" s="389" t="s">
        <v>276</v>
      </c>
      <c r="G15" s="383"/>
      <c r="H15" s="384">
        <f>H25+H28+H30+H16+H20+H22+H18+H32</f>
        <v>462928300</v>
      </c>
      <c r="I15" s="385">
        <f>I25+I28+I30+I16+I20+I22+I18+I32</f>
        <v>462928300</v>
      </c>
      <c r="J15" s="385">
        <f>J25+J28+J30+J16+J20+J22+J18+J32</f>
        <v>461776438.29</v>
      </c>
      <c r="K15" s="386">
        <f t="shared" si="0"/>
        <v>99.75117924093213</v>
      </c>
    </row>
    <row r="16" spans="1:11" s="2" customFormat="1" ht="36">
      <c r="A16" s="366"/>
      <c r="B16" s="380" t="s">
        <v>523</v>
      </c>
      <c r="C16" s="387" t="s">
        <v>109</v>
      </c>
      <c r="D16" s="388" t="s">
        <v>18</v>
      </c>
      <c r="E16" s="388" t="s">
        <v>108</v>
      </c>
      <c r="F16" s="389" t="s">
        <v>278</v>
      </c>
      <c r="G16" s="390"/>
      <c r="H16" s="384">
        <f>H17</f>
        <v>98609100</v>
      </c>
      <c r="I16" s="385">
        <f>I17</f>
        <v>98609100</v>
      </c>
      <c r="J16" s="385">
        <f>J17</f>
        <v>98609100</v>
      </c>
      <c r="K16" s="386">
        <f t="shared" si="0"/>
        <v>100</v>
      </c>
    </row>
    <row r="17" spans="1:11" s="2" customFormat="1" ht="36">
      <c r="A17" s="366"/>
      <c r="B17" s="380" t="s">
        <v>131</v>
      </c>
      <c r="C17" s="387" t="s">
        <v>109</v>
      </c>
      <c r="D17" s="388" t="s">
        <v>18</v>
      </c>
      <c r="E17" s="388" t="s">
        <v>108</v>
      </c>
      <c r="F17" s="389" t="s">
        <v>278</v>
      </c>
      <c r="G17" s="390" t="s">
        <v>132</v>
      </c>
      <c r="H17" s="384">
        <v>98609100</v>
      </c>
      <c r="I17" s="385">
        <v>98609100</v>
      </c>
      <c r="J17" s="391">
        <v>98609100</v>
      </c>
      <c r="K17" s="386">
        <f t="shared" si="0"/>
        <v>100</v>
      </c>
    </row>
    <row r="18" spans="1:11" s="2" customFormat="1" ht="18">
      <c r="A18" s="366"/>
      <c r="B18" s="392" t="s">
        <v>517</v>
      </c>
      <c r="C18" s="387" t="s">
        <v>109</v>
      </c>
      <c r="D18" s="388" t="s">
        <v>18</v>
      </c>
      <c r="E18" s="388" t="s">
        <v>108</v>
      </c>
      <c r="F18" s="389" t="s">
        <v>277</v>
      </c>
      <c r="G18" s="390"/>
      <c r="H18" s="384">
        <f>H19</f>
        <v>12055400</v>
      </c>
      <c r="I18" s="385">
        <f>I19</f>
        <v>12055400</v>
      </c>
      <c r="J18" s="385">
        <f>J19</f>
        <v>12039083.94</v>
      </c>
      <c r="K18" s="386">
        <f t="shared" si="0"/>
        <v>99.86465766378552</v>
      </c>
    </row>
    <row r="19" spans="1:11" s="2" customFormat="1" ht="36">
      <c r="A19" s="366"/>
      <c r="B19" s="392" t="s">
        <v>131</v>
      </c>
      <c r="C19" s="387" t="s">
        <v>109</v>
      </c>
      <c r="D19" s="388" t="s">
        <v>18</v>
      </c>
      <c r="E19" s="388" t="s">
        <v>108</v>
      </c>
      <c r="F19" s="389" t="s">
        <v>277</v>
      </c>
      <c r="G19" s="390" t="s">
        <v>132</v>
      </c>
      <c r="H19" s="384">
        <v>12055400</v>
      </c>
      <c r="I19" s="385">
        <v>12055400</v>
      </c>
      <c r="J19" s="391">
        <v>12039083.94</v>
      </c>
      <c r="K19" s="386">
        <f t="shared" si="0"/>
        <v>99.86465766378552</v>
      </c>
    </row>
    <row r="20" spans="1:11" s="2" customFormat="1" ht="36">
      <c r="A20" s="366"/>
      <c r="B20" s="392" t="s">
        <v>186</v>
      </c>
      <c r="C20" s="387" t="s">
        <v>109</v>
      </c>
      <c r="D20" s="388" t="s">
        <v>18</v>
      </c>
      <c r="E20" s="388" t="s">
        <v>108</v>
      </c>
      <c r="F20" s="389" t="s">
        <v>279</v>
      </c>
      <c r="G20" s="390"/>
      <c r="H20" s="384">
        <f>H21</f>
        <v>34096400</v>
      </c>
      <c r="I20" s="385">
        <f>I21</f>
        <v>34096400</v>
      </c>
      <c r="J20" s="385">
        <f>J21</f>
        <v>34096262.93</v>
      </c>
      <c r="K20" s="386">
        <f t="shared" si="0"/>
        <v>99.99959799274997</v>
      </c>
    </row>
    <row r="21" spans="1:11" s="2" customFormat="1" ht="36">
      <c r="A21" s="366"/>
      <c r="B21" s="392" t="s">
        <v>131</v>
      </c>
      <c r="C21" s="387" t="s">
        <v>109</v>
      </c>
      <c r="D21" s="388" t="s">
        <v>18</v>
      </c>
      <c r="E21" s="388" t="s">
        <v>108</v>
      </c>
      <c r="F21" s="389" t="s">
        <v>279</v>
      </c>
      <c r="G21" s="390" t="s">
        <v>132</v>
      </c>
      <c r="H21" s="384">
        <v>34096400</v>
      </c>
      <c r="I21" s="385">
        <v>34096400</v>
      </c>
      <c r="J21" s="391">
        <v>34096262.93</v>
      </c>
      <c r="K21" s="386">
        <f t="shared" si="0"/>
        <v>99.99959799274997</v>
      </c>
    </row>
    <row r="22" spans="1:11" s="2" customFormat="1" ht="36">
      <c r="A22" s="366"/>
      <c r="B22" s="392" t="s">
        <v>184</v>
      </c>
      <c r="C22" s="387" t="s">
        <v>109</v>
      </c>
      <c r="D22" s="388" t="s">
        <v>18</v>
      </c>
      <c r="E22" s="388" t="s">
        <v>108</v>
      </c>
      <c r="F22" s="389" t="s">
        <v>280</v>
      </c>
      <c r="G22" s="390"/>
      <c r="H22" s="384">
        <f>H23+H24</f>
        <v>2536600</v>
      </c>
      <c r="I22" s="385">
        <f>I23+I24</f>
        <v>2536600</v>
      </c>
      <c r="J22" s="385">
        <f>J23+J24</f>
        <v>1523917.9100000001</v>
      </c>
      <c r="K22" s="386">
        <f t="shared" si="0"/>
        <v>60.07718639123236</v>
      </c>
    </row>
    <row r="23" spans="1:11" s="2" customFormat="1" ht="36">
      <c r="A23" s="366"/>
      <c r="B23" s="393" t="s">
        <v>175</v>
      </c>
      <c r="C23" s="387" t="s">
        <v>109</v>
      </c>
      <c r="D23" s="388" t="s">
        <v>18</v>
      </c>
      <c r="E23" s="388" t="s">
        <v>108</v>
      </c>
      <c r="F23" s="389" t="s">
        <v>280</v>
      </c>
      <c r="G23" s="390" t="s">
        <v>136</v>
      </c>
      <c r="H23" s="384">
        <v>2043300</v>
      </c>
      <c r="I23" s="385">
        <v>2043300</v>
      </c>
      <c r="J23" s="394">
        <v>1030648.91</v>
      </c>
      <c r="K23" s="386">
        <f t="shared" si="0"/>
        <v>50.44041061028728</v>
      </c>
    </row>
    <row r="24" spans="1:11" s="2" customFormat="1" ht="36">
      <c r="A24" s="366"/>
      <c r="B24" s="392" t="s">
        <v>131</v>
      </c>
      <c r="C24" s="387" t="s">
        <v>109</v>
      </c>
      <c r="D24" s="388" t="s">
        <v>18</v>
      </c>
      <c r="E24" s="388" t="s">
        <v>108</v>
      </c>
      <c r="F24" s="389" t="s">
        <v>280</v>
      </c>
      <c r="G24" s="390" t="s">
        <v>132</v>
      </c>
      <c r="H24" s="384">
        <v>493300</v>
      </c>
      <c r="I24" s="385">
        <v>493300</v>
      </c>
      <c r="J24" s="385">
        <v>493269</v>
      </c>
      <c r="K24" s="386">
        <f t="shared" si="0"/>
        <v>99.99371579160754</v>
      </c>
    </row>
    <row r="25" spans="1:11" s="2" customFormat="1" ht="108" customHeight="1">
      <c r="A25" s="366"/>
      <c r="B25" s="380" t="s">
        <v>227</v>
      </c>
      <c r="C25" s="387" t="s">
        <v>109</v>
      </c>
      <c r="D25" s="388" t="s">
        <v>18</v>
      </c>
      <c r="E25" s="388" t="s">
        <v>108</v>
      </c>
      <c r="F25" s="389" t="s">
        <v>281</v>
      </c>
      <c r="G25" s="390"/>
      <c r="H25" s="384">
        <f>SUM(H26:H27)</f>
        <v>6715000</v>
      </c>
      <c r="I25" s="385">
        <f>SUM(I26:I27)</f>
        <v>6715000</v>
      </c>
      <c r="J25" s="385">
        <f>SUM(J26:J27)</f>
        <v>6592273.51</v>
      </c>
      <c r="K25" s="386">
        <f t="shared" si="0"/>
        <v>98.17235309009679</v>
      </c>
    </row>
    <row r="26" spans="1:11" s="2" customFormat="1" ht="36">
      <c r="A26" s="366"/>
      <c r="B26" s="380" t="s">
        <v>225</v>
      </c>
      <c r="C26" s="387" t="s">
        <v>109</v>
      </c>
      <c r="D26" s="388" t="s">
        <v>18</v>
      </c>
      <c r="E26" s="388" t="s">
        <v>108</v>
      </c>
      <c r="F26" s="389" t="s">
        <v>281</v>
      </c>
      <c r="G26" s="390" t="s">
        <v>123</v>
      </c>
      <c r="H26" s="384">
        <v>99200</v>
      </c>
      <c r="I26" s="385">
        <v>99200</v>
      </c>
      <c r="J26" s="394">
        <v>94765.77</v>
      </c>
      <c r="K26" s="386">
        <f t="shared" si="0"/>
        <v>95.53001008064517</v>
      </c>
    </row>
    <row r="27" spans="1:11" s="2" customFormat="1" ht="18">
      <c r="A27" s="366"/>
      <c r="B27" s="395" t="s">
        <v>141</v>
      </c>
      <c r="C27" s="387" t="s">
        <v>109</v>
      </c>
      <c r="D27" s="388" t="s">
        <v>18</v>
      </c>
      <c r="E27" s="388" t="s">
        <v>108</v>
      </c>
      <c r="F27" s="389" t="s">
        <v>281</v>
      </c>
      <c r="G27" s="390" t="s">
        <v>142</v>
      </c>
      <c r="H27" s="384">
        <v>6615800</v>
      </c>
      <c r="I27" s="385">
        <v>6615800</v>
      </c>
      <c r="J27" s="385">
        <v>6497507.74</v>
      </c>
      <c r="K27" s="386">
        <f t="shared" si="0"/>
        <v>98.21197345748058</v>
      </c>
    </row>
    <row r="28" spans="1:11" s="2" customFormat="1" ht="165" customHeight="1">
      <c r="A28" s="366"/>
      <c r="B28" s="380" t="s">
        <v>228</v>
      </c>
      <c r="C28" s="387" t="s">
        <v>109</v>
      </c>
      <c r="D28" s="388" t="s">
        <v>18</v>
      </c>
      <c r="E28" s="388" t="s">
        <v>108</v>
      </c>
      <c r="F28" s="389" t="s">
        <v>282</v>
      </c>
      <c r="G28" s="390"/>
      <c r="H28" s="384">
        <f>H29</f>
        <v>478700</v>
      </c>
      <c r="I28" s="385">
        <f>I29</f>
        <v>478700</v>
      </c>
      <c r="J28" s="385">
        <f>J29</f>
        <v>478700</v>
      </c>
      <c r="K28" s="386">
        <f t="shared" si="0"/>
        <v>100</v>
      </c>
    </row>
    <row r="29" spans="1:11" s="2" customFormat="1" ht="36">
      <c r="A29" s="366"/>
      <c r="B29" s="380" t="s">
        <v>131</v>
      </c>
      <c r="C29" s="387" t="s">
        <v>109</v>
      </c>
      <c r="D29" s="388" t="s">
        <v>18</v>
      </c>
      <c r="E29" s="388" t="s">
        <v>108</v>
      </c>
      <c r="F29" s="389" t="s">
        <v>282</v>
      </c>
      <c r="G29" s="390" t="s">
        <v>132</v>
      </c>
      <c r="H29" s="384">
        <v>478700</v>
      </c>
      <c r="I29" s="385">
        <v>478700</v>
      </c>
      <c r="J29" s="385">
        <v>478700</v>
      </c>
      <c r="K29" s="386">
        <f t="shared" si="0"/>
        <v>100</v>
      </c>
    </row>
    <row r="30" spans="1:11" s="2" customFormat="1" ht="90">
      <c r="A30" s="366"/>
      <c r="B30" s="380" t="s">
        <v>229</v>
      </c>
      <c r="C30" s="387" t="s">
        <v>109</v>
      </c>
      <c r="D30" s="388" t="s">
        <v>18</v>
      </c>
      <c r="E30" s="388" t="s">
        <v>108</v>
      </c>
      <c r="F30" s="389" t="s">
        <v>283</v>
      </c>
      <c r="G30" s="390"/>
      <c r="H30" s="384">
        <f>H31</f>
        <v>243722300</v>
      </c>
      <c r="I30" s="385">
        <f>I31</f>
        <v>243722300</v>
      </c>
      <c r="J30" s="385">
        <f>J31</f>
        <v>243722300</v>
      </c>
      <c r="K30" s="386">
        <f t="shared" si="0"/>
        <v>100</v>
      </c>
    </row>
    <row r="31" spans="1:11" s="2" customFormat="1" ht="36">
      <c r="A31" s="366"/>
      <c r="B31" s="395" t="s">
        <v>131</v>
      </c>
      <c r="C31" s="387" t="s">
        <v>109</v>
      </c>
      <c r="D31" s="388" t="s">
        <v>18</v>
      </c>
      <c r="E31" s="388" t="s">
        <v>108</v>
      </c>
      <c r="F31" s="389" t="s">
        <v>283</v>
      </c>
      <c r="G31" s="390" t="s">
        <v>132</v>
      </c>
      <c r="H31" s="384">
        <v>243722300</v>
      </c>
      <c r="I31" s="385">
        <v>243722300</v>
      </c>
      <c r="J31" s="385">
        <v>243722300</v>
      </c>
      <c r="K31" s="386">
        <f t="shared" si="0"/>
        <v>100</v>
      </c>
    </row>
    <row r="32" spans="1:11" s="2" customFormat="1" ht="111" customHeight="1">
      <c r="A32" s="366"/>
      <c r="B32" s="392" t="s">
        <v>680</v>
      </c>
      <c r="C32" s="387" t="s">
        <v>109</v>
      </c>
      <c r="D32" s="388" t="s">
        <v>18</v>
      </c>
      <c r="E32" s="388" t="s">
        <v>108</v>
      </c>
      <c r="F32" s="389" t="s">
        <v>681</v>
      </c>
      <c r="G32" s="390"/>
      <c r="H32" s="384">
        <f>H33</f>
        <v>64714800</v>
      </c>
      <c r="I32" s="385">
        <f>I33</f>
        <v>64714800</v>
      </c>
      <c r="J32" s="385">
        <f>J33</f>
        <v>64714800</v>
      </c>
      <c r="K32" s="386">
        <f t="shared" si="0"/>
        <v>100</v>
      </c>
    </row>
    <row r="33" spans="1:11" s="2" customFormat="1" ht="36">
      <c r="A33" s="366"/>
      <c r="B33" s="395" t="s">
        <v>175</v>
      </c>
      <c r="C33" s="387" t="s">
        <v>109</v>
      </c>
      <c r="D33" s="388" t="s">
        <v>18</v>
      </c>
      <c r="E33" s="388" t="s">
        <v>108</v>
      </c>
      <c r="F33" s="389" t="s">
        <v>681</v>
      </c>
      <c r="G33" s="390" t="s">
        <v>136</v>
      </c>
      <c r="H33" s="384">
        <v>64714800</v>
      </c>
      <c r="I33" s="385">
        <v>64714800</v>
      </c>
      <c r="J33" s="385">
        <v>64714800</v>
      </c>
      <c r="K33" s="386">
        <f t="shared" si="0"/>
        <v>100</v>
      </c>
    </row>
    <row r="34" spans="1:11" s="2" customFormat="1" ht="18">
      <c r="A34" s="366"/>
      <c r="B34" s="380" t="s">
        <v>230</v>
      </c>
      <c r="C34" s="387" t="s">
        <v>109</v>
      </c>
      <c r="D34" s="388" t="s">
        <v>18</v>
      </c>
      <c r="E34" s="388" t="s">
        <v>109</v>
      </c>
      <c r="F34" s="389" t="s">
        <v>276</v>
      </c>
      <c r="G34" s="390"/>
      <c r="H34" s="384">
        <f>H43+H46+H55+H59+H63+H35+H40+H72+H52+H50+H69+H75+H66</f>
        <v>757509509</v>
      </c>
      <c r="I34" s="385">
        <f>I43+I46+I55+I59+I63+I35+I40+I72+I52+I50+I69+I75+I66</f>
        <v>757509509</v>
      </c>
      <c r="J34" s="385">
        <f>J43+J46+J55+J59+J63+J35+J40+J72+J52+J50+J69+J75+J66</f>
        <v>706587618.0899999</v>
      </c>
      <c r="K34" s="386">
        <f t="shared" si="0"/>
        <v>93.27772254935482</v>
      </c>
    </row>
    <row r="35" spans="1:11" s="2" customFormat="1" ht="36">
      <c r="A35" s="366"/>
      <c r="B35" s="380" t="s">
        <v>523</v>
      </c>
      <c r="C35" s="387" t="s">
        <v>109</v>
      </c>
      <c r="D35" s="388" t="s">
        <v>18</v>
      </c>
      <c r="E35" s="388" t="s">
        <v>109</v>
      </c>
      <c r="F35" s="389" t="s">
        <v>278</v>
      </c>
      <c r="G35" s="390"/>
      <c r="H35" s="384">
        <f>SUM(H36:H39)</f>
        <v>75808513</v>
      </c>
      <c r="I35" s="385">
        <f>SUM(I36:I39)</f>
        <v>75808513</v>
      </c>
      <c r="J35" s="385">
        <f>SUM(J36:J39)</f>
        <v>75546114.45</v>
      </c>
      <c r="K35" s="386">
        <f t="shared" si="0"/>
        <v>99.65386664423824</v>
      </c>
    </row>
    <row r="36" spans="1:11" s="2" customFormat="1" ht="90">
      <c r="A36" s="366"/>
      <c r="B36" s="392" t="s">
        <v>121</v>
      </c>
      <c r="C36" s="387" t="s">
        <v>109</v>
      </c>
      <c r="D36" s="388" t="s">
        <v>18</v>
      </c>
      <c r="E36" s="388" t="s">
        <v>109</v>
      </c>
      <c r="F36" s="389" t="s">
        <v>278</v>
      </c>
      <c r="G36" s="390" t="s">
        <v>122</v>
      </c>
      <c r="H36" s="384">
        <v>344500</v>
      </c>
      <c r="I36" s="385">
        <v>344500</v>
      </c>
      <c r="J36" s="385">
        <v>344500</v>
      </c>
      <c r="K36" s="386">
        <f t="shared" si="0"/>
        <v>100</v>
      </c>
    </row>
    <row r="37" spans="1:11" s="2" customFormat="1" ht="36">
      <c r="A37" s="366"/>
      <c r="B37" s="392" t="s">
        <v>225</v>
      </c>
      <c r="C37" s="387" t="s">
        <v>109</v>
      </c>
      <c r="D37" s="388" t="s">
        <v>18</v>
      </c>
      <c r="E37" s="388" t="s">
        <v>109</v>
      </c>
      <c r="F37" s="389" t="s">
        <v>278</v>
      </c>
      <c r="G37" s="390" t="s">
        <v>123</v>
      </c>
      <c r="H37" s="384">
        <v>7312109</v>
      </c>
      <c r="I37" s="385">
        <v>7312109</v>
      </c>
      <c r="J37" s="385">
        <v>7060677.67</v>
      </c>
      <c r="K37" s="386">
        <f t="shared" si="0"/>
        <v>96.56143897745507</v>
      </c>
    </row>
    <row r="38" spans="1:11" s="2" customFormat="1" ht="36">
      <c r="A38" s="366"/>
      <c r="B38" s="380" t="s">
        <v>131</v>
      </c>
      <c r="C38" s="387" t="s">
        <v>109</v>
      </c>
      <c r="D38" s="388" t="s">
        <v>18</v>
      </c>
      <c r="E38" s="388" t="s">
        <v>109</v>
      </c>
      <c r="F38" s="389" t="s">
        <v>278</v>
      </c>
      <c r="G38" s="390" t="s">
        <v>132</v>
      </c>
      <c r="H38" s="384">
        <v>67613804</v>
      </c>
      <c r="I38" s="385">
        <v>67613804</v>
      </c>
      <c r="J38" s="391">
        <v>67613804</v>
      </c>
      <c r="K38" s="386">
        <f t="shared" si="0"/>
        <v>100</v>
      </c>
    </row>
    <row r="39" spans="1:11" s="2" customFormat="1" ht="18">
      <c r="A39" s="366"/>
      <c r="B39" s="380" t="s">
        <v>124</v>
      </c>
      <c r="C39" s="387" t="s">
        <v>109</v>
      </c>
      <c r="D39" s="388" t="s">
        <v>18</v>
      </c>
      <c r="E39" s="388" t="s">
        <v>109</v>
      </c>
      <c r="F39" s="389" t="s">
        <v>278</v>
      </c>
      <c r="G39" s="390" t="s">
        <v>125</v>
      </c>
      <c r="H39" s="384">
        <v>538100</v>
      </c>
      <c r="I39" s="385">
        <v>538100</v>
      </c>
      <c r="J39" s="396">
        <v>527132.78</v>
      </c>
      <c r="K39" s="386">
        <f t="shared" si="0"/>
        <v>97.96186210741499</v>
      </c>
    </row>
    <row r="40" spans="1:11" s="2" customFormat="1" ht="18">
      <c r="A40" s="366"/>
      <c r="B40" s="392" t="s">
        <v>517</v>
      </c>
      <c r="C40" s="387" t="s">
        <v>109</v>
      </c>
      <c r="D40" s="388" t="s">
        <v>18</v>
      </c>
      <c r="E40" s="388" t="s">
        <v>109</v>
      </c>
      <c r="F40" s="389" t="s">
        <v>277</v>
      </c>
      <c r="G40" s="390"/>
      <c r="H40" s="384">
        <f>SUM(H41:H42)</f>
        <v>26673257.369999997</v>
      </c>
      <c r="I40" s="385">
        <f>SUM(I41:I42)</f>
        <v>26673257.369999997</v>
      </c>
      <c r="J40" s="385">
        <f>SUM(J41:J42)</f>
        <v>21315433.41</v>
      </c>
      <c r="K40" s="386">
        <f t="shared" si="0"/>
        <v>79.91312464886249</v>
      </c>
    </row>
    <row r="41" spans="1:11" s="2" customFormat="1" ht="36">
      <c r="A41" s="366"/>
      <c r="B41" s="392" t="s">
        <v>225</v>
      </c>
      <c r="C41" s="387" t="s">
        <v>109</v>
      </c>
      <c r="D41" s="388" t="s">
        <v>18</v>
      </c>
      <c r="E41" s="388" t="s">
        <v>109</v>
      </c>
      <c r="F41" s="389" t="s">
        <v>277</v>
      </c>
      <c r="G41" s="390" t="s">
        <v>123</v>
      </c>
      <c r="H41" s="384">
        <v>10300900</v>
      </c>
      <c r="I41" s="385">
        <v>10300900</v>
      </c>
      <c r="J41" s="385">
        <v>5214324.9</v>
      </c>
      <c r="K41" s="386">
        <f t="shared" si="0"/>
        <v>50.620090477531086</v>
      </c>
    </row>
    <row r="42" spans="1:11" s="2" customFormat="1" ht="36">
      <c r="A42" s="366"/>
      <c r="B42" s="380" t="s">
        <v>131</v>
      </c>
      <c r="C42" s="387" t="s">
        <v>109</v>
      </c>
      <c r="D42" s="388" t="s">
        <v>18</v>
      </c>
      <c r="E42" s="388" t="s">
        <v>109</v>
      </c>
      <c r="F42" s="389" t="s">
        <v>277</v>
      </c>
      <c r="G42" s="390" t="s">
        <v>132</v>
      </c>
      <c r="H42" s="384">
        <v>16372357.37</v>
      </c>
      <c r="I42" s="385">
        <v>16372357.37</v>
      </c>
      <c r="J42" s="385">
        <v>16101108.51</v>
      </c>
      <c r="K42" s="386">
        <f t="shared" si="0"/>
        <v>98.34325104277882</v>
      </c>
    </row>
    <row r="43" spans="1:11" s="2" customFormat="1" ht="36">
      <c r="A43" s="366"/>
      <c r="B43" s="380" t="s">
        <v>186</v>
      </c>
      <c r="C43" s="387" t="s">
        <v>109</v>
      </c>
      <c r="D43" s="388" t="s">
        <v>18</v>
      </c>
      <c r="E43" s="388" t="s">
        <v>109</v>
      </c>
      <c r="F43" s="389" t="s">
        <v>279</v>
      </c>
      <c r="G43" s="390"/>
      <c r="H43" s="384">
        <f>SUM(H44:H45)</f>
        <v>38200121</v>
      </c>
      <c r="I43" s="385">
        <f>SUM(I44:I45)</f>
        <v>38200121</v>
      </c>
      <c r="J43" s="385">
        <f>SUM(J44:J45)</f>
        <v>38199555.55</v>
      </c>
      <c r="K43" s="386">
        <f t="shared" si="0"/>
        <v>99.99851976908658</v>
      </c>
    </row>
    <row r="44" spans="1:11" s="2" customFormat="1" ht="36">
      <c r="A44" s="366"/>
      <c r="B44" s="392" t="s">
        <v>225</v>
      </c>
      <c r="C44" s="387" t="s">
        <v>109</v>
      </c>
      <c r="D44" s="388" t="s">
        <v>18</v>
      </c>
      <c r="E44" s="388" t="s">
        <v>109</v>
      </c>
      <c r="F44" s="389" t="s">
        <v>279</v>
      </c>
      <c r="G44" s="390" t="s">
        <v>123</v>
      </c>
      <c r="H44" s="384">
        <v>5387500</v>
      </c>
      <c r="I44" s="385">
        <v>5387500</v>
      </c>
      <c r="J44" s="385">
        <v>5387443.92</v>
      </c>
      <c r="K44" s="386">
        <f t="shared" si="0"/>
        <v>99.99895907192575</v>
      </c>
    </row>
    <row r="45" spans="1:11" s="2" customFormat="1" ht="36">
      <c r="A45" s="366"/>
      <c r="B45" s="380" t="s">
        <v>131</v>
      </c>
      <c r="C45" s="387" t="s">
        <v>109</v>
      </c>
      <c r="D45" s="388" t="s">
        <v>18</v>
      </c>
      <c r="E45" s="388" t="s">
        <v>109</v>
      </c>
      <c r="F45" s="389" t="s">
        <v>279</v>
      </c>
      <c r="G45" s="390" t="s">
        <v>132</v>
      </c>
      <c r="H45" s="384">
        <v>32812621</v>
      </c>
      <c r="I45" s="385">
        <v>32812621</v>
      </c>
      <c r="J45" s="385">
        <v>32812111.63</v>
      </c>
      <c r="K45" s="386">
        <f t="shared" si="0"/>
        <v>99.99844764001023</v>
      </c>
    </row>
    <row r="46" spans="1:12" s="2" customFormat="1" ht="36">
      <c r="A46" s="366"/>
      <c r="B46" s="380" t="s">
        <v>184</v>
      </c>
      <c r="C46" s="387" t="s">
        <v>109</v>
      </c>
      <c r="D46" s="388" t="s">
        <v>18</v>
      </c>
      <c r="E46" s="388" t="s">
        <v>109</v>
      </c>
      <c r="F46" s="389" t="s">
        <v>280</v>
      </c>
      <c r="G46" s="390"/>
      <c r="H46" s="384">
        <f>SUM(H47:H49)</f>
        <v>56146117.63</v>
      </c>
      <c r="I46" s="385">
        <f>SUM(I47:I49)</f>
        <v>56146117.63</v>
      </c>
      <c r="J46" s="385">
        <f>SUM(J47:J49)</f>
        <v>23163440.47</v>
      </c>
      <c r="K46" s="386">
        <f t="shared" si="0"/>
        <v>41.25564054605853</v>
      </c>
      <c r="L46" s="379"/>
    </row>
    <row r="47" spans="1:11" s="2" customFormat="1" ht="36">
      <c r="A47" s="366"/>
      <c r="B47" s="392" t="s">
        <v>225</v>
      </c>
      <c r="C47" s="387" t="s">
        <v>109</v>
      </c>
      <c r="D47" s="388" t="s">
        <v>18</v>
      </c>
      <c r="E47" s="388" t="s">
        <v>109</v>
      </c>
      <c r="F47" s="389" t="s">
        <v>280</v>
      </c>
      <c r="G47" s="390" t="s">
        <v>123</v>
      </c>
      <c r="H47" s="384">
        <v>31826400</v>
      </c>
      <c r="I47" s="385">
        <v>31826400</v>
      </c>
      <c r="J47" s="385">
        <v>5268650.47</v>
      </c>
      <c r="K47" s="386">
        <f t="shared" si="0"/>
        <v>16.55434001332227</v>
      </c>
    </row>
    <row r="48" spans="1:11" s="2" customFormat="1" ht="36">
      <c r="A48" s="366"/>
      <c r="B48" s="392" t="s">
        <v>175</v>
      </c>
      <c r="C48" s="387" t="s">
        <v>109</v>
      </c>
      <c r="D48" s="388" t="s">
        <v>18</v>
      </c>
      <c r="E48" s="388" t="s">
        <v>109</v>
      </c>
      <c r="F48" s="389" t="s">
        <v>280</v>
      </c>
      <c r="G48" s="390" t="s">
        <v>136</v>
      </c>
      <c r="H48" s="384">
        <v>9349000</v>
      </c>
      <c r="I48" s="385">
        <v>9349000</v>
      </c>
      <c r="J48" s="385">
        <v>4411578.32</v>
      </c>
      <c r="K48" s="386">
        <f t="shared" si="0"/>
        <v>47.1877026419938</v>
      </c>
    </row>
    <row r="49" spans="1:11" s="2" customFormat="1" ht="36">
      <c r="A49" s="366"/>
      <c r="B49" s="393" t="s">
        <v>131</v>
      </c>
      <c r="C49" s="387" t="s">
        <v>109</v>
      </c>
      <c r="D49" s="388" t="s">
        <v>18</v>
      </c>
      <c r="E49" s="388" t="s">
        <v>109</v>
      </c>
      <c r="F49" s="389" t="s">
        <v>280</v>
      </c>
      <c r="G49" s="390" t="s">
        <v>132</v>
      </c>
      <c r="H49" s="384">
        <v>14970717.63</v>
      </c>
      <c r="I49" s="385">
        <v>14970717.63</v>
      </c>
      <c r="J49" s="394">
        <v>13483211.68</v>
      </c>
      <c r="K49" s="386">
        <f t="shared" si="0"/>
        <v>90.06389682336156</v>
      </c>
    </row>
    <row r="50" spans="1:11" s="2" customFormat="1" ht="54">
      <c r="A50" s="366"/>
      <c r="B50" s="380" t="s">
        <v>684</v>
      </c>
      <c r="C50" s="387" t="s">
        <v>109</v>
      </c>
      <c r="D50" s="388" t="s">
        <v>18</v>
      </c>
      <c r="E50" s="388" t="s">
        <v>109</v>
      </c>
      <c r="F50" s="389" t="s">
        <v>685</v>
      </c>
      <c r="G50" s="390"/>
      <c r="H50" s="384">
        <f>H51</f>
        <v>30000</v>
      </c>
      <c r="I50" s="385">
        <f>I51</f>
        <v>30000</v>
      </c>
      <c r="J50" s="391">
        <f>J51</f>
        <v>30000</v>
      </c>
      <c r="K50" s="386">
        <f t="shared" si="0"/>
        <v>100</v>
      </c>
    </row>
    <row r="51" spans="1:11" s="2" customFormat="1" ht="36">
      <c r="A51" s="366"/>
      <c r="B51" s="392" t="s">
        <v>131</v>
      </c>
      <c r="C51" s="387" t="s">
        <v>109</v>
      </c>
      <c r="D51" s="388" t="s">
        <v>18</v>
      </c>
      <c r="E51" s="388" t="s">
        <v>109</v>
      </c>
      <c r="F51" s="389" t="s">
        <v>685</v>
      </c>
      <c r="G51" s="390" t="s">
        <v>132</v>
      </c>
      <c r="H51" s="384">
        <v>30000</v>
      </c>
      <c r="I51" s="385">
        <v>30000</v>
      </c>
      <c r="J51" s="385">
        <v>30000</v>
      </c>
      <c r="K51" s="386">
        <f t="shared" si="0"/>
        <v>100</v>
      </c>
    </row>
    <row r="52" spans="1:11" s="2" customFormat="1" ht="166.5" customHeight="1">
      <c r="A52" s="366"/>
      <c r="B52" s="392" t="s">
        <v>715</v>
      </c>
      <c r="C52" s="387" t="s">
        <v>109</v>
      </c>
      <c r="D52" s="388" t="s">
        <v>18</v>
      </c>
      <c r="E52" s="388" t="s">
        <v>109</v>
      </c>
      <c r="F52" s="389" t="s">
        <v>687</v>
      </c>
      <c r="G52" s="390"/>
      <c r="H52" s="384">
        <f>H53+H54</f>
        <v>36846600</v>
      </c>
      <c r="I52" s="385">
        <f>I53+I54</f>
        <v>36846600</v>
      </c>
      <c r="J52" s="385">
        <f>J53+J54</f>
        <v>35828754.82</v>
      </c>
      <c r="K52" s="386">
        <f t="shared" si="0"/>
        <v>97.23761437961713</v>
      </c>
    </row>
    <row r="53" spans="1:11" s="2" customFormat="1" ht="90">
      <c r="A53" s="366"/>
      <c r="B53" s="392" t="s">
        <v>121</v>
      </c>
      <c r="C53" s="387" t="s">
        <v>109</v>
      </c>
      <c r="D53" s="388" t="s">
        <v>18</v>
      </c>
      <c r="E53" s="388" t="s">
        <v>109</v>
      </c>
      <c r="F53" s="389" t="s">
        <v>687</v>
      </c>
      <c r="G53" s="390" t="s">
        <v>122</v>
      </c>
      <c r="H53" s="384">
        <v>2890400</v>
      </c>
      <c r="I53" s="385">
        <v>2890400</v>
      </c>
      <c r="J53" s="394">
        <v>2765050.94</v>
      </c>
      <c r="K53" s="386">
        <f t="shared" si="0"/>
        <v>95.6632625242181</v>
      </c>
    </row>
    <row r="54" spans="1:11" s="2" customFormat="1" ht="36">
      <c r="A54" s="366"/>
      <c r="B54" s="380" t="s">
        <v>131</v>
      </c>
      <c r="C54" s="387" t="s">
        <v>109</v>
      </c>
      <c r="D54" s="388" t="s">
        <v>18</v>
      </c>
      <c r="E54" s="388" t="s">
        <v>109</v>
      </c>
      <c r="F54" s="389" t="s">
        <v>687</v>
      </c>
      <c r="G54" s="390" t="s">
        <v>132</v>
      </c>
      <c r="H54" s="384">
        <v>33956200</v>
      </c>
      <c r="I54" s="385">
        <v>33956200</v>
      </c>
      <c r="J54" s="385">
        <v>33063703.88</v>
      </c>
      <c r="K54" s="386">
        <f t="shared" si="0"/>
        <v>97.37162544689923</v>
      </c>
    </row>
    <row r="55" spans="1:11" s="2" customFormat="1" ht="165" customHeight="1">
      <c r="A55" s="366"/>
      <c r="B55" s="392" t="s">
        <v>228</v>
      </c>
      <c r="C55" s="387" t="s">
        <v>109</v>
      </c>
      <c r="D55" s="388" t="s">
        <v>18</v>
      </c>
      <c r="E55" s="388" t="s">
        <v>109</v>
      </c>
      <c r="F55" s="389" t="s">
        <v>282</v>
      </c>
      <c r="G55" s="390"/>
      <c r="H55" s="384">
        <f>SUM(H56:H58)</f>
        <v>1699200</v>
      </c>
      <c r="I55" s="385">
        <f>SUM(I56:I58)</f>
        <v>1699200</v>
      </c>
      <c r="J55" s="385">
        <f>SUM(J56:J58)</f>
        <v>1699200</v>
      </c>
      <c r="K55" s="386">
        <f t="shared" si="0"/>
        <v>100</v>
      </c>
    </row>
    <row r="56" spans="1:11" s="2" customFormat="1" ht="90">
      <c r="A56" s="366"/>
      <c r="B56" s="392" t="s">
        <v>121</v>
      </c>
      <c r="C56" s="387" t="s">
        <v>109</v>
      </c>
      <c r="D56" s="388" t="s">
        <v>18</v>
      </c>
      <c r="E56" s="388" t="s">
        <v>109</v>
      </c>
      <c r="F56" s="389" t="s">
        <v>282</v>
      </c>
      <c r="G56" s="390" t="s">
        <v>122</v>
      </c>
      <c r="H56" s="384">
        <v>77600</v>
      </c>
      <c r="I56" s="385">
        <v>77600</v>
      </c>
      <c r="J56" s="385">
        <v>77600</v>
      </c>
      <c r="K56" s="386">
        <f t="shared" si="0"/>
        <v>100</v>
      </c>
    </row>
    <row r="57" spans="1:11" s="2" customFormat="1" ht="18">
      <c r="A57" s="366"/>
      <c r="B57" s="380" t="s">
        <v>141</v>
      </c>
      <c r="C57" s="387" t="s">
        <v>109</v>
      </c>
      <c r="D57" s="388" t="s">
        <v>18</v>
      </c>
      <c r="E57" s="388" t="s">
        <v>109</v>
      </c>
      <c r="F57" s="389" t="s">
        <v>282</v>
      </c>
      <c r="G57" s="390" t="s">
        <v>142</v>
      </c>
      <c r="H57" s="384">
        <v>5000</v>
      </c>
      <c r="I57" s="385">
        <v>5000</v>
      </c>
      <c r="J57" s="391">
        <v>5000</v>
      </c>
      <c r="K57" s="386">
        <f t="shared" si="0"/>
        <v>100</v>
      </c>
    </row>
    <row r="58" spans="1:11" s="2" customFormat="1" ht="36">
      <c r="A58" s="366"/>
      <c r="B58" s="380" t="s">
        <v>131</v>
      </c>
      <c r="C58" s="387" t="s">
        <v>109</v>
      </c>
      <c r="D58" s="388" t="s">
        <v>18</v>
      </c>
      <c r="E58" s="388" t="s">
        <v>109</v>
      </c>
      <c r="F58" s="389" t="s">
        <v>282</v>
      </c>
      <c r="G58" s="390" t="s">
        <v>132</v>
      </c>
      <c r="H58" s="384">
        <v>1616600</v>
      </c>
      <c r="I58" s="385">
        <v>1616600</v>
      </c>
      <c r="J58" s="385">
        <v>1616600</v>
      </c>
      <c r="K58" s="386">
        <f t="shared" si="0"/>
        <v>100</v>
      </c>
    </row>
    <row r="59" spans="1:11" s="2" customFormat="1" ht="90">
      <c r="A59" s="366"/>
      <c r="B59" s="380" t="s">
        <v>229</v>
      </c>
      <c r="C59" s="387" t="s">
        <v>109</v>
      </c>
      <c r="D59" s="388" t="s">
        <v>18</v>
      </c>
      <c r="E59" s="388" t="s">
        <v>109</v>
      </c>
      <c r="F59" s="389" t="s">
        <v>283</v>
      </c>
      <c r="G59" s="390"/>
      <c r="H59" s="384">
        <f>SUM(H60:H62)</f>
        <v>445147400</v>
      </c>
      <c r="I59" s="385">
        <f>SUM(I60:I62)</f>
        <v>445147400</v>
      </c>
      <c r="J59" s="385">
        <f>SUM(J60:J62)</f>
        <v>445147400</v>
      </c>
      <c r="K59" s="386">
        <f t="shared" si="0"/>
        <v>100</v>
      </c>
    </row>
    <row r="60" spans="1:11" s="2" customFormat="1" ht="90">
      <c r="A60" s="366"/>
      <c r="B60" s="380" t="s">
        <v>121</v>
      </c>
      <c r="C60" s="387" t="s">
        <v>109</v>
      </c>
      <c r="D60" s="388" t="s">
        <v>18</v>
      </c>
      <c r="E60" s="388" t="s">
        <v>109</v>
      </c>
      <c r="F60" s="389" t="s">
        <v>283</v>
      </c>
      <c r="G60" s="390" t="s">
        <v>122</v>
      </c>
      <c r="H60" s="384">
        <v>28277600</v>
      </c>
      <c r="I60" s="385">
        <v>28277600</v>
      </c>
      <c r="J60" s="385">
        <v>28277600</v>
      </c>
      <c r="K60" s="386">
        <f t="shared" si="0"/>
        <v>100</v>
      </c>
    </row>
    <row r="61" spans="1:11" s="2" customFormat="1" ht="36">
      <c r="A61" s="366"/>
      <c r="B61" s="380" t="s">
        <v>225</v>
      </c>
      <c r="C61" s="387" t="s">
        <v>109</v>
      </c>
      <c r="D61" s="388" t="s">
        <v>18</v>
      </c>
      <c r="E61" s="388" t="s">
        <v>109</v>
      </c>
      <c r="F61" s="389" t="s">
        <v>283</v>
      </c>
      <c r="G61" s="390" t="s">
        <v>123</v>
      </c>
      <c r="H61" s="384">
        <v>4220100</v>
      </c>
      <c r="I61" s="385">
        <v>4220100</v>
      </c>
      <c r="J61" s="391">
        <v>4220100</v>
      </c>
      <c r="K61" s="386">
        <f t="shared" si="0"/>
        <v>100</v>
      </c>
    </row>
    <row r="62" spans="1:11" s="2" customFormat="1" ht="36">
      <c r="A62" s="366"/>
      <c r="B62" s="380" t="s">
        <v>131</v>
      </c>
      <c r="C62" s="381" t="s">
        <v>109</v>
      </c>
      <c r="D62" s="381" t="s">
        <v>18</v>
      </c>
      <c r="E62" s="381" t="s">
        <v>109</v>
      </c>
      <c r="F62" s="382" t="s">
        <v>283</v>
      </c>
      <c r="G62" s="383" t="s">
        <v>132</v>
      </c>
      <c r="H62" s="384">
        <v>412649700</v>
      </c>
      <c r="I62" s="385">
        <v>412649700</v>
      </c>
      <c r="J62" s="385">
        <v>412649700</v>
      </c>
      <c r="K62" s="386">
        <f t="shared" si="0"/>
        <v>100</v>
      </c>
    </row>
    <row r="63" spans="1:11" s="2" customFormat="1" ht="72">
      <c r="A63" s="366"/>
      <c r="B63" s="392" t="s">
        <v>144</v>
      </c>
      <c r="C63" s="387" t="s">
        <v>109</v>
      </c>
      <c r="D63" s="388" t="s">
        <v>18</v>
      </c>
      <c r="E63" s="388" t="s">
        <v>109</v>
      </c>
      <c r="F63" s="389" t="s">
        <v>284</v>
      </c>
      <c r="G63" s="390"/>
      <c r="H63" s="384">
        <f>SUM(H64:H65)</f>
        <v>2145400</v>
      </c>
      <c r="I63" s="385">
        <f>SUM(I64:I65)</f>
        <v>2145400</v>
      </c>
      <c r="J63" s="385">
        <f>SUM(J64:J65)</f>
        <v>1936340</v>
      </c>
      <c r="K63" s="386">
        <f t="shared" si="0"/>
        <v>90.25543022280227</v>
      </c>
    </row>
    <row r="64" spans="1:11" s="2" customFormat="1" ht="36">
      <c r="A64" s="366"/>
      <c r="B64" s="380" t="s">
        <v>225</v>
      </c>
      <c r="C64" s="381" t="s">
        <v>109</v>
      </c>
      <c r="D64" s="381" t="s">
        <v>18</v>
      </c>
      <c r="E64" s="381" t="s">
        <v>109</v>
      </c>
      <c r="F64" s="382" t="s">
        <v>284</v>
      </c>
      <c r="G64" s="383" t="s">
        <v>123</v>
      </c>
      <c r="H64" s="384">
        <v>106900</v>
      </c>
      <c r="I64" s="385">
        <v>106900</v>
      </c>
      <c r="J64" s="391">
        <v>79420</v>
      </c>
      <c r="K64" s="386">
        <f t="shared" si="0"/>
        <v>74.29373246024322</v>
      </c>
    </row>
    <row r="65" spans="1:11" s="2" customFormat="1" ht="36">
      <c r="A65" s="366"/>
      <c r="B65" s="392" t="s">
        <v>131</v>
      </c>
      <c r="C65" s="387" t="s">
        <v>109</v>
      </c>
      <c r="D65" s="388" t="s">
        <v>18</v>
      </c>
      <c r="E65" s="388" t="s">
        <v>109</v>
      </c>
      <c r="F65" s="389" t="s">
        <v>284</v>
      </c>
      <c r="G65" s="390" t="s">
        <v>132</v>
      </c>
      <c r="H65" s="384">
        <v>2038500</v>
      </c>
      <c r="I65" s="385">
        <v>2038500</v>
      </c>
      <c r="J65" s="385">
        <v>1856920</v>
      </c>
      <c r="K65" s="386">
        <f t="shared" si="0"/>
        <v>91.0924699533971</v>
      </c>
    </row>
    <row r="66" spans="1:11" s="2" customFormat="1" ht="54">
      <c r="A66" s="366"/>
      <c r="B66" s="392" t="s">
        <v>398</v>
      </c>
      <c r="C66" s="387" t="s">
        <v>109</v>
      </c>
      <c r="D66" s="388" t="s">
        <v>18</v>
      </c>
      <c r="E66" s="388" t="s">
        <v>109</v>
      </c>
      <c r="F66" s="389" t="s">
        <v>438</v>
      </c>
      <c r="G66" s="390"/>
      <c r="H66" s="384">
        <f>H67+H68</f>
        <v>3050000</v>
      </c>
      <c r="I66" s="385">
        <f>I67+I68</f>
        <v>3050000</v>
      </c>
      <c r="J66" s="385">
        <f>J67+J68</f>
        <v>3050000</v>
      </c>
      <c r="K66" s="386">
        <f t="shared" si="0"/>
        <v>100</v>
      </c>
    </row>
    <row r="67" spans="1:11" s="2" customFormat="1" ht="36">
      <c r="A67" s="366"/>
      <c r="B67" s="392" t="s">
        <v>225</v>
      </c>
      <c r="C67" s="387" t="s">
        <v>109</v>
      </c>
      <c r="D67" s="388" t="s">
        <v>18</v>
      </c>
      <c r="E67" s="388" t="s">
        <v>109</v>
      </c>
      <c r="F67" s="389" t="s">
        <v>438</v>
      </c>
      <c r="G67" s="390" t="s">
        <v>123</v>
      </c>
      <c r="H67" s="384">
        <v>1100000</v>
      </c>
      <c r="I67" s="385">
        <v>1100000</v>
      </c>
      <c r="J67" s="385">
        <v>1100000</v>
      </c>
      <c r="K67" s="386">
        <f t="shared" si="0"/>
        <v>100</v>
      </c>
    </row>
    <row r="68" spans="1:11" s="2" customFormat="1" ht="36">
      <c r="A68" s="366"/>
      <c r="B68" s="392" t="s">
        <v>131</v>
      </c>
      <c r="C68" s="387" t="s">
        <v>109</v>
      </c>
      <c r="D68" s="388" t="s">
        <v>18</v>
      </c>
      <c r="E68" s="388" t="s">
        <v>109</v>
      </c>
      <c r="F68" s="389" t="s">
        <v>438</v>
      </c>
      <c r="G68" s="390" t="s">
        <v>132</v>
      </c>
      <c r="H68" s="384">
        <v>1950000</v>
      </c>
      <c r="I68" s="385">
        <v>1950000</v>
      </c>
      <c r="J68" s="385">
        <v>1950000</v>
      </c>
      <c r="K68" s="386">
        <f t="shared" si="0"/>
        <v>100</v>
      </c>
    </row>
    <row r="69" spans="1:11" s="2" customFormat="1" ht="147" customHeight="1">
      <c r="A69" s="366"/>
      <c r="B69" s="392" t="s">
        <v>688</v>
      </c>
      <c r="C69" s="387" t="s">
        <v>109</v>
      </c>
      <c r="D69" s="388" t="s">
        <v>18</v>
      </c>
      <c r="E69" s="388" t="s">
        <v>109</v>
      </c>
      <c r="F69" s="389" t="s">
        <v>689</v>
      </c>
      <c r="G69" s="390"/>
      <c r="H69" s="384">
        <f>H70+H71</f>
        <v>1596200</v>
      </c>
      <c r="I69" s="385">
        <f>I70+I71</f>
        <v>1596200</v>
      </c>
      <c r="J69" s="385">
        <f>J70+J71</f>
        <v>895993.3099999999</v>
      </c>
      <c r="K69" s="386">
        <f t="shared" si="0"/>
        <v>56.13289750657812</v>
      </c>
    </row>
    <row r="70" spans="1:11" s="2" customFormat="1" ht="36">
      <c r="A70" s="366"/>
      <c r="B70" s="392" t="s">
        <v>225</v>
      </c>
      <c r="C70" s="387" t="s">
        <v>109</v>
      </c>
      <c r="D70" s="388" t="s">
        <v>18</v>
      </c>
      <c r="E70" s="388" t="s">
        <v>109</v>
      </c>
      <c r="F70" s="389" t="s">
        <v>689</v>
      </c>
      <c r="G70" s="390" t="s">
        <v>123</v>
      </c>
      <c r="H70" s="384">
        <v>76000</v>
      </c>
      <c r="I70" s="385">
        <v>76000</v>
      </c>
      <c r="J70" s="385">
        <v>37199.6</v>
      </c>
      <c r="K70" s="386">
        <f t="shared" si="0"/>
        <v>48.94684210526316</v>
      </c>
    </row>
    <row r="71" spans="1:11" s="2" customFormat="1" ht="36">
      <c r="A71" s="366"/>
      <c r="B71" s="392" t="s">
        <v>131</v>
      </c>
      <c r="C71" s="387" t="s">
        <v>109</v>
      </c>
      <c r="D71" s="388" t="s">
        <v>18</v>
      </c>
      <c r="E71" s="388" t="s">
        <v>109</v>
      </c>
      <c r="F71" s="389" t="s">
        <v>689</v>
      </c>
      <c r="G71" s="390" t="s">
        <v>132</v>
      </c>
      <c r="H71" s="384">
        <v>1520200</v>
      </c>
      <c r="I71" s="385">
        <v>1520200</v>
      </c>
      <c r="J71" s="385">
        <v>858793.71</v>
      </c>
      <c r="K71" s="386">
        <f t="shared" si="0"/>
        <v>56.4921530061834</v>
      </c>
    </row>
    <row r="72" spans="1:11" s="2" customFormat="1" ht="72">
      <c r="A72" s="366"/>
      <c r="B72" s="392" t="s">
        <v>440</v>
      </c>
      <c r="C72" s="387" t="s">
        <v>109</v>
      </c>
      <c r="D72" s="388" t="s">
        <v>18</v>
      </c>
      <c r="E72" s="388" t="s">
        <v>109</v>
      </c>
      <c r="F72" s="389" t="s">
        <v>441</v>
      </c>
      <c r="G72" s="390"/>
      <c r="H72" s="384">
        <f>H73+H74</f>
        <v>57390200</v>
      </c>
      <c r="I72" s="385">
        <f>I73+I74</f>
        <v>57390200</v>
      </c>
      <c r="J72" s="385">
        <f>J73+J74</f>
        <v>48105220.419999994</v>
      </c>
      <c r="K72" s="386">
        <f t="shared" si="0"/>
        <v>83.82131517227678</v>
      </c>
    </row>
    <row r="73" spans="1:11" s="2" customFormat="1" ht="36">
      <c r="A73" s="366"/>
      <c r="B73" s="392" t="s">
        <v>225</v>
      </c>
      <c r="C73" s="387" t="s">
        <v>109</v>
      </c>
      <c r="D73" s="388" t="s">
        <v>18</v>
      </c>
      <c r="E73" s="388" t="s">
        <v>109</v>
      </c>
      <c r="F73" s="389" t="s">
        <v>441</v>
      </c>
      <c r="G73" s="390" t="s">
        <v>123</v>
      </c>
      <c r="H73" s="384">
        <v>1844000</v>
      </c>
      <c r="I73" s="385">
        <v>1844000</v>
      </c>
      <c r="J73" s="385">
        <v>1411283.69</v>
      </c>
      <c r="K73" s="386">
        <f t="shared" si="0"/>
        <v>76.53382266811279</v>
      </c>
    </row>
    <row r="74" spans="1:11" s="2" customFormat="1" ht="36">
      <c r="A74" s="366"/>
      <c r="B74" s="392" t="s">
        <v>131</v>
      </c>
      <c r="C74" s="387" t="s">
        <v>109</v>
      </c>
      <c r="D74" s="388" t="s">
        <v>18</v>
      </c>
      <c r="E74" s="388" t="s">
        <v>109</v>
      </c>
      <c r="F74" s="389" t="s">
        <v>441</v>
      </c>
      <c r="G74" s="390" t="s">
        <v>132</v>
      </c>
      <c r="H74" s="384">
        <v>55546200</v>
      </c>
      <c r="I74" s="385">
        <v>55546200</v>
      </c>
      <c r="J74" s="385">
        <v>46693936.73</v>
      </c>
      <c r="K74" s="386">
        <f t="shared" si="0"/>
        <v>84.06324236401409</v>
      </c>
    </row>
    <row r="75" spans="1:11" s="2" customFormat="1" ht="72">
      <c r="A75" s="366"/>
      <c r="B75" s="392" t="s">
        <v>690</v>
      </c>
      <c r="C75" s="387" t="s">
        <v>109</v>
      </c>
      <c r="D75" s="388" t="s">
        <v>18</v>
      </c>
      <c r="E75" s="388" t="s">
        <v>109</v>
      </c>
      <c r="F75" s="389" t="s">
        <v>691</v>
      </c>
      <c r="G75" s="390"/>
      <c r="H75" s="384">
        <f>H76+H77+H78</f>
        <v>12776500</v>
      </c>
      <c r="I75" s="385">
        <f>I76+I77+I78</f>
        <v>12776500</v>
      </c>
      <c r="J75" s="385">
        <f>J76+J77+J78</f>
        <v>11670165.66</v>
      </c>
      <c r="K75" s="386">
        <f t="shared" si="0"/>
        <v>91.34086533870779</v>
      </c>
    </row>
    <row r="76" spans="1:11" s="2" customFormat="1" ht="36">
      <c r="A76" s="366"/>
      <c r="B76" s="380" t="s">
        <v>225</v>
      </c>
      <c r="C76" s="387" t="s">
        <v>109</v>
      </c>
      <c r="D76" s="388" t="s">
        <v>18</v>
      </c>
      <c r="E76" s="388" t="s">
        <v>109</v>
      </c>
      <c r="F76" s="389" t="s">
        <v>691</v>
      </c>
      <c r="G76" s="383" t="s">
        <v>123</v>
      </c>
      <c r="H76" s="384">
        <v>81900</v>
      </c>
      <c r="I76" s="385">
        <v>81900</v>
      </c>
      <c r="J76" s="385">
        <v>74855.86</v>
      </c>
      <c r="K76" s="386">
        <f aca="true" t="shared" si="1" ref="K76:K139">J76/I76*100</f>
        <v>91.39909645909647</v>
      </c>
    </row>
    <row r="77" spans="1:11" s="2" customFormat="1" ht="18">
      <c r="A77" s="366"/>
      <c r="B77" s="380" t="s">
        <v>141</v>
      </c>
      <c r="C77" s="387" t="s">
        <v>109</v>
      </c>
      <c r="D77" s="388" t="s">
        <v>18</v>
      </c>
      <c r="E77" s="388" t="s">
        <v>109</v>
      </c>
      <c r="F77" s="389" t="s">
        <v>691</v>
      </c>
      <c r="G77" s="383" t="s">
        <v>142</v>
      </c>
      <c r="H77" s="384">
        <v>87900</v>
      </c>
      <c r="I77" s="385">
        <v>87900</v>
      </c>
      <c r="J77" s="385">
        <v>87625.58</v>
      </c>
      <c r="K77" s="386">
        <f t="shared" si="1"/>
        <v>99.68780432309443</v>
      </c>
    </row>
    <row r="78" spans="1:11" s="2" customFormat="1" ht="36">
      <c r="A78" s="366"/>
      <c r="B78" s="380" t="s">
        <v>131</v>
      </c>
      <c r="C78" s="387" t="s">
        <v>109</v>
      </c>
      <c r="D78" s="388" t="s">
        <v>18</v>
      </c>
      <c r="E78" s="388" t="s">
        <v>109</v>
      </c>
      <c r="F78" s="389" t="s">
        <v>691</v>
      </c>
      <c r="G78" s="390" t="s">
        <v>132</v>
      </c>
      <c r="H78" s="384">
        <v>12606700</v>
      </c>
      <c r="I78" s="385">
        <v>12606700</v>
      </c>
      <c r="J78" s="385">
        <v>11507684.22</v>
      </c>
      <c r="K78" s="386">
        <f t="shared" si="1"/>
        <v>91.28228814836555</v>
      </c>
    </row>
    <row r="79" spans="1:11" s="2" customFormat="1" ht="36">
      <c r="A79" s="366"/>
      <c r="B79" s="392" t="s">
        <v>692</v>
      </c>
      <c r="C79" s="387" t="s">
        <v>109</v>
      </c>
      <c r="D79" s="388" t="s">
        <v>18</v>
      </c>
      <c r="E79" s="388" t="s">
        <v>693</v>
      </c>
      <c r="F79" s="389" t="s">
        <v>276</v>
      </c>
      <c r="G79" s="390"/>
      <c r="H79" s="384">
        <f>H80</f>
        <v>1841200</v>
      </c>
      <c r="I79" s="385">
        <f>I80</f>
        <v>1841200</v>
      </c>
      <c r="J79" s="394">
        <f>J80</f>
        <v>1841200</v>
      </c>
      <c r="K79" s="386">
        <f t="shared" si="1"/>
        <v>100</v>
      </c>
    </row>
    <row r="80" spans="1:11" s="2" customFormat="1" ht="108">
      <c r="A80" s="366"/>
      <c r="B80" s="392" t="s">
        <v>694</v>
      </c>
      <c r="C80" s="387" t="s">
        <v>109</v>
      </c>
      <c r="D80" s="388" t="s">
        <v>18</v>
      </c>
      <c r="E80" s="388" t="s">
        <v>693</v>
      </c>
      <c r="F80" s="389" t="s">
        <v>695</v>
      </c>
      <c r="G80" s="390"/>
      <c r="H80" s="384">
        <f>H81+H82</f>
        <v>1841200</v>
      </c>
      <c r="I80" s="385">
        <f>I81+I82</f>
        <v>1841200</v>
      </c>
      <c r="J80" s="385">
        <f>J81+J82</f>
        <v>1841200</v>
      </c>
      <c r="K80" s="386">
        <f t="shared" si="1"/>
        <v>100</v>
      </c>
    </row>
    <row r="81" spans="1:11" s="2" customFormat="1" ht="90">
      <c r="A81" s="366"/>
      <c r="B81" s="380" t="s">
        <v>121</v>
      </c>
      <c r="C81" s="387" t="s">
        <v>109</v>
      </c>
      <c r="D81" s="388" t="s">
        <v>18</v>
      </c>
      <c r="E81" s="388" t="s">
        <v>693</v>
      </c>
      <c r="F81" s="389" t="s">
        <v>695</v>
      </c>
      <c r="G81" s="390" t="s">
        <v>122</v>
      </c>
      <c r="H81" s="384">
        <v>134725.74</v>
      </c>
      <c r="I81" s="385">
        <v>134725.74</v>
      </c>
      <c r="J81" s="385">
        <v>134725.74</v>
      </c>
      <c r="K81" s="386">
        <f t="shared" si="1"/>
        <v>100</v>
      </c>
    </row>
    <row r="82" spans="1:11" s="2" customFormat="1" ht="36">
      <c r="A82" s="366"/>
      <c r="B82" s="392" t="s">
        <v>131</v>
      </c>
      <c r="C82" s="387" t="s">
        <v>109</v>
      </c>
      <c r="D82" s="388" t="s">
        <v>18</v>
      </c>
      <c r="E82" s="388" t="s">
        <v>693</v>
      </c>
      <c r="F82" s="389" t="s">
        <v>695</v>
      </c>
      <c r="G82" s="390" t="s">
        <v>132</v>
      </c>
      <c r="H82" s="384">
        <v>1706474.26</v>
      </c>
      <c r="I82" s="385">
        <v>1706474.26</v>
      </c>
      <c r="J82" s="385">
        <v>1706474.26</v>
      </c>
      <c r="K82" s="386">
        <f t="shared" si="1"/>
        <v>100</v>
      </c>
    </row>
    <row r="83" spans="1:11" s="2" customFormat="1" ht="18">
      <c r="A83" s="366"/>
      <c r="B83" s="392" t="s">
        <v>145</v>
      </c>
      <c r="C83" s="387" t="s">
        <v>109</v>
      </c>
      <c r="D83" s="388" t="s">
        <v>24</v>
      </c>
      <c r="E83" s="388" t="s">
        <v>275</v>
      </c>
      <c r="F83" s="389" t="s">
        <v>276</v>
      </c>
      <c r="G83" s="390"/>
      <c r="H83" s="384">
        <f>H84+H107</f>
        <v>72836785</v>
      </c>
      <c r="I83" s="385">
        <f>I84+I107</f>
        <v>72836785</v>
      </c>
      <c r="J83" s="385">
        <f>J84+J107</f>
        <v>72805084.56</v>
      </c>
      <c r="K83" s="386">
        <f t="shared" si="1"/>
        <v>99.95647743101237</v>
      </c>
    </row>
    <row r="84" spans="1:11" s="2" customFormat="1" ht="36">
      <c r="A84" s="366"/>
      <c r="B84" s="392" t="s">
        <v>231</v>
      </c>
      <c r="C84" s="387" t="s">
        <v>109</v>
      </c>
      <c r="D84" s="388" t="s">
        <v>24</v>
      </c>
      <c r="E84" s="388" t="s">
        <v>108</v>
      </c>
      <c r="F84" s="389" t="s">
        <v>276</v>
      </c>
      <c r="G84" s="390"/>
      <c r="H84" s="384">
        <f>H85+H101+H94+H103+H97+H99+H105+H91</f>
        <v>72742785</v>
      </c>
      <c r="I84" s="385">
        <f>I85+I101+I94+I103+I97+I99+I105+I91</f>
        <v>72742785</v>
      </c>
      <c r="J84" s="385">
        <f>J85+J101+J94+J103+J97+J99+J105+J91</f>
        <v>72711084.56</v>
      </c>
      <c r="K84" s="386">
        <f t="shared" si="1"/>
        <v>99.95642119008778</v>
      </c>
    </row>
    <row r="85" spans="1:11" s="2" customFormat="1" ht="36">
      <c r="A85" s="366"/>
      <c r="B85" s="392" t="s">
        <v>523</v>
      </c>
      <c r="C85" s="387" t="s">
        <v>109</v>
      </c>
      <c r="D85" s="388" t="s">
        <v>24</v>
      </c>
      <c r="E85" s="388" t="s">
        <v>108</v>
      </c>
      <c r="F85" s="389" t="s">
        <v>278</v>
      </c>
      <c r="G85" s="390"/>
      <c r="H85" s="384">
        <f>SUM(H86:H90)</f>
        <v>50557385</v>
      </c>
      <c r="I85" s="385">
        <f>SUM(I86:I90)</f>
        <v>50557385</v>
      </c>
      <c r="J85" s="385">
        <f>SUM(J86:J90)</f>
        <v>50526078.56</v>
      </c>
      <c r="K85" s="386">
        <f t="shared" si="1"/>
        <v>99.93807741440742</v>
      </c>
    </row>
    <row r="86" spans="1:11" s="2" customFormat="1" ht="90">
      <c r="A86" s="366"/>
      <c r="B86" s="392" t="s">
        <v>121</v>
      </c>
      <c r="C86" s="387" t="s">
        <v>109</v>
      </c>
      <c r="D86" s="388" t="s">
        <v>24</v>
      </c>
      <c r="E86" s="388" t="s">
        <v>108</v>
      </c>
      <c r="F86" s="389" t="s">
        <v>278</v>
      </c>
      <c r="G86" s="390" t="s">
        <v>122</v>
      </c>
      <c r="H86" s="384">
        <v>21619663.89</v>
      </c>
      <c r="I86" s="385">
        <v>21619663.89</v>
      </c>
      <c r="J86" s="394">
        <v>21605200.89</v>
      </c>
      <c r="K86" s="386">
        <f t="shared" si="1"/>
        <v>99.93310256776614</v>
      </c>
    </row>
    <row r="87" spans="1:11" s="2" customFormat="1" ht="36">
      <c r="A87" s="366"/>
      <c r="B87" s="398" t="s">
        <v>225</v>
      </c>
      <c r="C87" s="387" t="s">
        <v>109</v>
      </c>
      <c r="D87" s="388" t="s">
        <v>24</v>
      </c>
      <c r="E87" s="388" t="s">
        <v>108</v>
      </c>
      <c r="F87" s="389" t="s">
        <v>278</v>
      </c>
      <c r="G87" s="390" t="s">
        <v>123</v>
      </c>
      <c r="H87" s="384">
        <v>2758885</v>
      </c>
      <c r="I87" s="385">
        <v>2758885</v>
      </c>
      <c r="J87" s="391">
        <v>2742229.84</v>
      </c>
      <c r="K87" s="386">
        <f t="shared" si="1"/>
        <v>99.39630829121184</v>
      </c>
    </row>
    <row r="88" spans="1:11" s="2" customFormat="1" ht="18">
      <c r="A88" s="366"/>
      <c r="B88" s="392" t="s">
        <v>141</v>
      </c>
      <c r="C88" s="387" t="s">
        <v>109</v>
      </c>
      <c r="D88" s="388" t="s">
        <v>24</v>
      </c>
      <c r="E88" s="388" t="s">
        <v>108</v>
      </c>
      <c r="F88" s="389" t="s">
        <v>278</v>
      </c>
      <c r="G88" s="390" t="s">
        <v>142</v>
      </c>
      <c r="H88" s="384">
        <v>82336.11</v>
      </c>
      <c r="I88" s="385">
        <v>82336.11</v>
      </c>
      <c r="J88" s="385">
        <v>82336.11</v>
      </c>
      <c r="K88" s="386">
        <f t="shared" si="1"/>
        <v>100</v>
      </c>
    </row>
    <row r="89" spans="1:11" s="2" customFormat="1" ht="36">
      <c r="A89" s="366"/>
      <c r="B89" s="392" t="s">
        <v>131</v>
      </c>
      <c r="C89" s="387" t="s">
        <v>109</v>
      </c>
      <c r="D89" s="388" t="s">
        <v>24</v>
      </c>
      <c r="E89" s="388" t="s">
        <v>108</v>
      </c>
      <c r="F89" s="389" t="s">
        <v>278</v>
      </c>
      <c r="G89" s="390" t="s">
        <v>132</v>
      </c>
      <c r="H89" s="384">
        <v>25983200</v>
      </c>
      <c r="I89" s="385">
        <v>25983200</v>
      </c>
      <c r="J89" s="391">
        <v>25983200</v>
      </c>
      <c r="K89" s="386">
        <f t="shared" si="1"/>
        <v>100</v>
      </c>
    </row>
    <row r="90" spans="1:11" s="2" customFormat="1" ht="18">
      <c r="A90" s="366"/>
      <c r="B90" s="398" t="s">
        <v>124</v>
      </c>
      <c r="C90" s="387" t="s">
        <v>109</v>
      </c>
      <c r="D90" s="388" t="s">
        <v>24</v>
      </c>
      <c r="E90" s="388" t="s">
        <v>108</v>
      </c>
      <c r="F90" s="389" t="s">
        <v>278</v>
      </c>
      <c r="G90" s="390" t="s">
        <v>125</v>
      </c>
      <c r="H90" s="384">
        <v>113300</v>
      </c>
      <c r="I90" s="385">
        <v>113300</v>
      </c>
      <c r="J90" s="385">
        <v>113111.72</v>
      </c>
      <c r="K90" s="386">
        <f t="shared" si="1"/>
        <v>99.83382171226832</v>
      </c>
    </row>
    <row r="91" spans="1:11" s="2" customFormat="1" ht="18">
      <c r="A91" s="366"/>
      <c r="B91" s="398" t="s">
        <v>517</v>
      </c>
      <c r="C91" s="387" t="s">
        <v>109</v>
      </c>
      <c r="D91" s="388" t="s">
        <v>24</v>
      </c>
      <c r="E91" s="388" t="s">
        <v>108</v>
      </c>
      <c r="F91" s="389" t="s">
        <v>277</v>
      </c>
      <c r="G91" s="390"/>
      <c r="H91" s="384">
        <f>SUM(H92:H93)</f>
        <v>2082300</v>
      </c>
      <c r="I91" s="385">
        <f>SUM(I92:I93)</f>
        <v>2082300</v>
      </c>
      <c r="J91" s="385">
        <f>SUM(J92:J93)</f>
        <v>2082149</v>
      </c>
      <c r="K91" s="386">
        <f t="shared" si="1"/>
        <v>99.99274840320798</v>
      </c>
    </row>
    <row r="92" spans="1:11" s="2" customFormat="1" ht="36">
      <c r="A92" s="366"/>
      <c r="B92" s="398" t="s">
        <v>225</v>
      </c>
      <c r="C92" s="387" t="s">
        <v>109</v>
      </c>
      <c r="D92" s="388" t="s">
        <v>24</v>
      </c>
      <c r="E92" s="388" t="s">
        <v>108</v>
      </c>
      <c r="F92" s="389" t="s">
        <v>277</v>
      </c>
      <c r="G92" s="390" t="s">
        <v>123</v>
      </c>
      <c r="H92" s="384">
        <v>1324600</v>
      </c>
      <c r="I92" s="385">
        <v>1324600</v>
      </c>
      <c r="J92" s="385">
        <v>1324589</v>
      </c>
      <c r="K92" s="386">
        <f t="shared" si="1"/>
        <v>99.99916956062206</v>
      </c>
    </row>
    <row r="93" spans="1:11" s="2" customFormat="1" ht="36">
      <c r="A93" s="366"/>
      <c r="B93" s="392" t="s">
        <v>131</v>
      </c>
      <c r="C93" s="387" t="s">
        <v>109</v>
      </c>
      <c r="D93" s="388" t="s">
        <v>24</v>
      </c>
      <c r="E93" s="388" t="s">
        <v>108</v>
      </c>
      <c r="F93" s="389" t="s">
        <v>277</v>
      </c>
      <c r="G93" s="390" t="s">
        <v>132</v>
      </c>
      <c r="H93" s="384">
        <v>757700</v>
      </c>
      <c r="I93" s="385">
        <v>757700</v>
      </c>
      <c r="J93" s="385">
        <v>757560</v>
      </c>
      <c r="K93" s="386">
        <f t="shared" si="1"/>
        <v>99.98152303022304</v>
      </c>
    </row>
    <row r="94" spans="1:11" s="2" customFormat="1" ht="36">
      <c r="A94" s="366"/>
      <c r="B94" s="392" t="s">
        <v>186</v>
      </c>
      <c r="C94" s="387" t="s">
        <v>109</v>
      </c>
      <c r="D94" s="388" t="s">
        <v>24</v>
      </c>
      <c r="E94" s="388" t="s">
        <v>108</v>
      </c>
      <c r="F94" s="389" t="s">
        <v>279</v>
      </c>
      <c r="G94" s="390"/>
      <c r="H94" s="384">
        <f>SUM(H95:H96)</f>
        <v>5059200</v>
      </c>
      <c r="I94" s="385">
        <f>SUM(I95:I96)</f>
        <v>5059200</v>
      </c>
      <c r="J94" s="385">
        <f>SUM(J95:J96)</f>
        <v>5058986</v>
      </c>
      <c r="K94" s="386">
        <f t="shared" si="1"/>
        <v>99.99577008222644</v>
      </c>
    </row>
    <row r="95" spans="1:11" s="2" customFormat="1" ht="36">
      <c r="A95" s="366"/>
      <c r="B95" s="380" t="s">
        <v>225</v>
      </c>
      <c r="C95" s="387" t="s">
        <v>109</v>
      </c>
      <c r="D95" s="388" t="s">
        <v>24</v>
      </c>
      <c r="E95" s="388" t="s">
        <v>108</v>
      </c>
      <c r="F95" s="389" t="s">
        <v>279</v>
      </c>
      <c r="G95" s="390" t="s">
        <v>123</v>
      </c>
      <c r="H95" s="384">
        <v>2147000</v>
      </c>
      <c r="I95" s="385">
        <v>2147000</v>
      </c>
      <c r="J95" s="385">
        <v>2146960</v>
      </c>
      <c r="K95" s="386">
        <f t="shared" si="1"/>
        <v>99.9981369352585</v>
      </c>
    </row>
    <row r="96" spans="1:11" s="2" customFormat="1" ht="36">
      <c r="A96" s="366"/>
      <c r="B96" s="392" t="s">
        <v>131</v>
      </c>
      <c r="C96" s="387" t="s">
        <v>109</v>
      </c>
      <c r="D96" s="388" t="s">
        <v>24</v>
      </c>
      <c r="E96" s="388" t="s">
        <v>108</v>
      </c>
      <c r="F96" s="389" t="s">
        <v>279</v>
      </c>
      <c r="G96" s="390" t="s">
        <v>132</v>
      </c>
      <c r="H96" s="384">
        <v>2912200</v>
      </c>
      <c r="I96" s="385">
        <v>2912200</v>
      </c>
      <c r="J96" s="385">
        <v>2912026</v>
      </c>
      <c r="K96" s="386">
        <f t="shared" si="1"/>
        <v>99.99402513563629</v>
      </c>
    </row>
    <row r="97" spans="1:11" s="2" customFormat="1" ht="36">
      <c r="A97" s="366"/>
      <c r="B97" s="392" t="s">
        <v>184</v>
      </c>
      <c r="C97" s="387" t="s">
        <v>109</v>
      </c>
      <c r="D97" s="388" t="s">
        <v>24</v>
      </c>
      <c r="E97" s="388" t="s">
        <v>108</v>
      </c>
      <c r="F97" s="389" t="s">
        <v>280</v>
      </c>
      <c r="G97" s="390"/>
      <c r="H97" s="384">
        <f>H98</f>
        <v>29900</v>
      </c>
      <c r="I97" s="385">
        <f>I98</f>
        <v>29900</v>
      </c>
      <c r="J97" s="385">
        <f>J98</f>
        <v>29871</v>
      </c>
      <c r="K97" s="386">
        <f t="shared" si="1"/>
        <v>99.90301003344482</v>
      </c>
    </row>
    <row r="98" spans="1:11" s="2" customFormat="1" ht="36">
      <c r="A98" s="366"/>
      <c r="B98" s="392" t="s">
        <v>131</v>
      </c>
      <c r="C98" s="387" t="s">
        <v>109</v>
      </c>
      <c r="D98" s="388" t="s">
        <v>24</v>
      </c>
      <c r="E98" s="388" t="s">
        <v>108</v>
      </c>
      <c r="F98" s="389" t="s">
        <v>280</v>
      </c>
      <c r="G98" s="390" t="s">
        <v>132</v>
      </c>
      <c r="H98" s="384">
        <v>29900</v>
      </c>
      <c r="I98" s="385">
        <v>29900</v>
      </c>
      <c r="J98" s="385">
        <v>29871</v>
      </c>
      <c r="K98" s="386">
        <f t="shared" si="1"/>
        <v>99.90301003344482</v>
      </c>
    </row>
    <row r="99" spans="1:11" s="2" customFormat="1" ht="54">
      <c r="A99" s="366"/>
      <c r="B99" s="392" t="s">
        <v>533</v>
      </c>
      <c r="C99" s="387" t="s">
        <v>109</v>
      </c>
      <c r="D99" s="388" t="s">
        <v>24</v>
      </c>
      <c r="E99" s="388" t="s">
        <v>108</v>
      </c>
      <c r="F99" s="389" t="s">
        <v>534</v>
      </c>
      <c r="G99" s="390"/>
      <c r="H99" s="384">
        <f>H100</f>
        <v>4465200</v>
      </c>
      <c r="I99" s="385">
        <f>I100</f>
        <v>4465200</v>
      </c>
      <c r="J99" s="385">
        <f>J100</f>
        <v>4465200</v>
      </c>
      <c r="K99" s="386">
        <f t="shared" si="1"/>
        <v>100</v>
      </c>
    </row>
    <row r="100" spans="1:11" s="2" customFormat="1" ht="36">
      <c r="A100" s="366"/>
      <c r="B100" s="392" t="s">
        <v>131</v>
      </c>
      <c r="C100" s="387" t="s">
        <v>109</v>
      </c>
      <c r="D100" s="388" t="s">
        <v>24</v>
      </c>
      <c r="E100" s="388" t="s">
        <v>108</v>
      </c>
      <c r="F100" s="389" t="s">
        <v>534</v>
      </c>
      <c r="G100" s="390" t="s">
        <v>132</v>
      </c>
      <c r="H100" s="384">
        <v>4465200</v>
      </c>
      <c r="I100" s="385">
        <v>4465200</v>
      </c>
      <c r="J100" s="385">
        <v>4465200</v>
      </c>
      <c r="K100" s="386">
        <f t="shared" si="1"/>
        <v>100</v>
      </c>
    </row>
    <row r="101" spans="1:11" s="2" customFormat="1" ht="168" customHeight="1">
      <c r="A101" s="366"/>
      <c r="B101" s="392" t="s">
        <v>228</v>
      </c>
      <c r="C101" s="387" t="s">
        <v>109</v>
      </c>
      <c r="D101" s="388" t="s">
        <v>24</v>
      </c>
      <c r="E101" s="388" t="s">
        <v>108</v>
      </c>
      <c r="F101" s="389" t="s">
        <v>282</v>
      </c>
      <c r="G101" s="390"/>
      <c r="H101" s="384">
        <f>H102</f>
        <v>66400</v>
      </c>
      <c r="I101" s="385">
        <f>I102</f>
        <v>66400</v>
      </c>
      <c r="J101" s="391">
        <f>J102</f>
        <v>66400</v>
      </c>
      <c r="K101" s="386">
        <f t="shared" si="1"/>
        <v>100</v>
      </c>
    </row>
    <row r="102" spans="1:11" s="2" customFormat="1" ht="36">
      <c r="A102" s="366"/>
      <c r="B102" s="392" t="s">
        <v>131</v>
      </c>
      <c r="C102" s="387" t="s">
        <v>109</v>
      </c>
      <c r="D102" s="388" t="s">
        <v>24</v>
      </c>
      <c r="E102" s="388" t="s">
        <v>108</v>
      </c>
      <c r="F102" s="389" t="s">
        <v>282</v>
      </c>
      <c r="G102" s="390" t="s">
        <v>132</v>
      </c>
      <c r="H102" s="384">
        <v>66400</v>
      </c>
      <c r="I102" s="385">
        <v>66400</v>
      </c>
      <c r="J102" s="385">
        <v>66400</v>
      </c>
      <c r="K102" s="386">
        <f t="shared" si="1"/>
        <v>100</v>
      </c>
    </row>
    <row r="103" spans="1:11" s="2" customFormat="1" ht="113.25" customHeight="1">
      <c r="A103" s="366"/>
      <c r="B103" s="392" t="s">
        <v>229</v>
      </c>
      <c r="C103" s="387" t="s">
        <v>109</v>
      </c>
      <c r="D103" s="388" t="s">
        <v>24</v>
      </c>
      <c r="E103" s="388" t="s">
        <v>108</v>
      </c>
      <c r="F103" s="389" t="s">
        <v>283</v>
      </c>
      <c r="G103" s="390"/>
      <c r="H103" s="384">
        <f>H104</f>
        <v>9282400</v>
      </c>
      <c r="I103" s="385">
        <f>I104</f>
        <v>9282400</v>
      </c>
      <c r="J103" s="385">
        <f>J104</f>
        <v>9282400</v>
      </c>
      <c r="K103" s="386">
        <f t="shared" si="1"/>
        <v>100</v>
      </c>
    </row>
    <row r="104" spans="1:11" s="2" customFormat="1" ht="36">
      <c r="A104" s="366"/>
      <c r="B104" s="392" t="s">
        <v>131</v>
      </c>
      <c r="C104" s="387" t="s">
        <v>109</v>
      </c>
      <c r="D104" s="388" t="s">
        <v>24</v>
      </c>
      <c r="E104" s="388" t="s">
        <v>108</v>
      </c>
      <c r="F104" s="389" t="s">
        <v>283</v>
      </c>
      <c r="G104" s="390" t="s">
        <v>132</v>
      </c>
      <c r="H104" s="384">
        <v>9282400</v>
      </c>
      <c r="I104" s="385">
        <v>9282400</v>
      </c>
      <c r="J104" s="394">
        <v>9282400</v>
      </c>
      <c r="K104" s="386">
        <f t="shared" si="1"/>
        <v>100</v>
      </c>
    </row>
    <row r="105" spans="1:11" s="2" customFormat="1" ht="54">
      <c r="A105" s="366"/>
      <c r="B105" s="380" t="s">
        <v>398</v>
      </c>
      <c r="C105" s="387" t="s">
        <v>109</v>
      </c>
      <c r="D105" s="388" t="s">
        <v>24</v>
      </c>
      <c r="E105" s="388" t="s">
        <v>108</v>
      </c>
      <c r="F105" s="389" t="s">
        <v>438</v>
      </c>
      <c r="G105" s="383"/>
      <c r="H105" s="384">
        <f>H106</f>
        <v>1200000</v>
      </c>
      <c r="I105" s="385">
        <f>I106</f>
        <v>1200000</v>
      </c>
      <c r="J105" s="385">
        <f>J106</f>
        <v>1200000</v>
      </c>
      <c r="K105" s="386">
        <f t="shared" si="1"/>
        <v>100</v>
      </c>
    </row>
    <row r="106" spans="1:11" s="2" customFormat="1" ht="36">
      <c r="A106" s="366"/>
      <c r="B106" s="380" t="s">
        <v>131</v>
      </c>
      <c r="C106" s="387" t="s">
        <v>109</v>
      </c>
      <c r="D106" s="388" t="s">
        <v>24</v>
      </c>
      <c r="E106" s="388" t="s">
        <v>108</v>
      </c>
      <c r="F106" s="389" t="s">
        <v>438</v>
      </c>
      <c r="G106" s="383" t="s">
        <v>132</v>
      </c>
      <c r="H106" s="384">
        <v>1200000</v>
      </c>
      <c r="I106" s="385">
        <v>1200000</v>
      </c>
      <c r="J106" s="385">
        <v>1200000</v>
      </c>
      <c r="K106" s="386">
        <f t="shared" si="1"/>
        <v>100</v>
      </c>
    </row>
    <row r="107" spans="1:11" s="2" customFormat="1" ht="18">
      <c r="A107" s="366"/>
      <c r="B107" s="380" t="s">
        <v>232</v>
      </c>
      <c r="C107" s="387" t="s">
        <v>109</v>
      </c>
      <c r="D107" s="388" t="s">
        <v>24</v>
      </c>
      <c r="E107" s="388" t="s">
        <v>109</v>
      </c>
      <c r="F107" s="389" t="s">
        <v>276</v>
      </c>
      <c r="G107" s="390"/>
      <c r="H107" s="384">
        <f aca="true" t="shared" si="2" ref="H107:J108">H108</f>
        <v>94000</v>
      </c>
      <c r="I107" s="385">
        <f t="shared" si="2"/>
        <v>94000</v>
      </c>
      <c r="J107" s="385">
        <f t="shared" si="2"/>
        <v>94000</v>
      </c>
      <c r="K107" s="386">
        <f t="shared" si="1"/>
        <v>100</v>
      </c>
    </row>
    <row r="108" spans="1:11" s="2" customFormat="1" ht="36">
      <c r="A108" s="366"/>
      <c r="B108" s="380" t="s">
        <v>233</v>
      </c>
      <c r="C108" s="387" t="s">
        <v>109</v>
      </c>
      <c r="D108" s="388" t="s">
        <v>24</v>
      </c>
      <c r="E108" s="388" t="s">
        <v>109</v>
      </c>
      <c r="F108" s="389" t="s">
        <v>285</v>
      </c>
      <c r="G108" s="390"/>
      <c r="H108" s="384">
        <f t="shared" si="2"/>
        <v>94000</v>
      </c>
      <c r="I108" s="385">
        <f t="shared" si="2"/>
        <v>94000</v>
      </c>
      <c r="J108" s="385">
        <f t="shared" si="2"/>
        <v>94000</v>
      </c>
      <c r="K108" s="386">
        <f t="shared" si="1"/>
        <v>100</v>
      </c>
    </row>
    <row r="109" spans="1:11" s="2" customFormat="1" ht="18">
      <c r="A109" s="366"/>
      <c r="B109" s="380" t="s">
        <v>141</v>
      </c>
      <c r="C109" s="387" t="s">
        <v>109</v>
      </c>
      <c r="D109" s="388" t="s">
        <v>24</v>
      </c>
      <c r="E109" s="388" t="s">
        <v>109</v>
      </c>
      <c r="F109" s="389" t="s">
        <v>285</v>
      </c>
      <c r="G109" s="390" t="s">
        <v>142</v>
      </c>
      <c r="H109" s="384">
        <v>94000</v>
      </c>
      <c r="I109" s="385">
        <v>94000</v>
      </c>
      <c r="J109" s="385">
        <v>94000</v>
      </c>
      <c r="K109" s="386">
        <f t="shared" si="1"/>
        <v>100</v>
      </c>
    </row>
    <row r="110" spans="1:11" s="2" customFormat="1" ht="36">
      <c r="A110" s="366"/>
      <c r="B110" s="380" t="s">
        <v>188</v>
      </c>
      <c r="C110" s="387" t="s">
        <v>109</v>
      </c>
      <c r="D110" s="388" t="s">
        <v>128</v>
      </c>
      <c r="E110" s="388" t="s">
        <v>275</v>
      </c>
      <c r="F110" s="389" t="s">
        <v>276</v>
      </c>
      <c r="G110" s="390"/>
      <c r="H110" s="384">
        <f>H111+H134+H139+H142+H145</f>
        <v>83950667</v>
      </c>
      <c r="I110" s="385">
        <f>I111+I134+I139+I142+I145</f>
        <v>83950667</v>
      </c>
      <c r="J110" s="385">
        <f>J111+J134+J139+J142+J145</f>
        <v>83724515.83</v>
      </c>
      <c r="K110" s="386">
        <f t="shared" si="1"/>
        <v>99.73061420703185</v>
      </c>
    </row>
    <row r="111" spans="1:11" s="2" customFormat="1" ht="36">
      <c r="A111" s="366"/>
      <c r="B111" s="380" t="s">
        <v>234</v>
      </c>
      <c r="C111" s="387" t="s">
        <v>109</v>
      </c>
      <c r="D111" s="388" t="s">
        <v>128</v>
      </c>
      <c r="E111" s="388" t="s">
        <v>108</v>
      </c>
      <c r="F111" s="389" t="s">
        <v>276</v>
      </c>
      <c r="G111" s="390"/>
      <c r="H111" s="384">
        <f>H112+H121+H116+H131+H128+H123+H126</f>
        <v>77043617</v>
      </c>
      <c r="I111" s="385">
        <f>I112+I121+I116+I131+I128+I123+I126</f>
        <v>77043617</v>
      </c>
      <c r="J111" s="385">
        <f>J112+J121+J116+J131+J128+J123+J126</f>
        <v>76818239.67</v>
      </c>
      <c r="K111" s="386">
        <f t="shared" si="1"/>
        <v>99.70746787498308</v>
      </c>
    </row>
    <row r="112" spans="1:11" s="2" customFormat="1" ht="36">
      <c r="A112" s="366"/>
      <c r="B112" s="380" t="s">
        <v>120</v>
      </c>
      <c r="C112" s="387" t="s">
        <v>109</v>
      </c>
      <c r="D112" s="388" t="s">
        <v>128</v>
      </c>
      <c r="E112" s="388" t="s">
        <v>108</v>
      </c>
      <c r="F112" s="389" t="s">
        <v>286</v>
      </c>
      <c r="G112" s="390"/>
      <c r="H112" s="384">
        <f>SUM(H113:H115)</f>
        <v>11665078</v>
      </c>
      <c r="I112" s="385">
        <f>SUM(I113:I115)</f>
        <v>11665078</v>
      </c>
      <c r="J112" s="394">
        <f>SUM(J113:J115)</f>
        <v>11659464.42</v>
      </c>
      <c r="K112" s="386">
        <f t="shared" si="1"/>
        <v>99.95187704702874</v>
      </c>
    </row>
    <row r="113" spans="1:11" s="2" customFormat="1" ht="90">
      <c r="A113" s="366"/>
      <c r="B113" s="380" t="s">
        <v>121</v>
      </c>
      <c r="C113" s="387" t="s">
        <v>109</v>
      </c>
      <c r="D113" s="388" t="s">
        <v>128</v>
      </c>
      <c r="E113" s="388" t="s">
        <v>108</v>
      </c>
      <c r="F113" s="389" t="s">
        <v>286</v>
      </c>
      <c r="G113" s="390" t="s">
        <v>122</v>
      </c>
      <c r="H113" s="384">
        <v>10911200</v>
      </c>
      <c r="I113" s="385">
        <v>10911200</v>
      </c>
      <c r="J113" s="391">
        <v>10911200</v>
      </c>
      <c r="K113" s="386">
        <f t="shared" si="1"/>
        <v>100</v>
      </c>
    </row>
    <row r="114" spans="1:11" s="2" customFormat="1" ht="36">
      <c r="A114" s="366"/>
      <c r="B114" s="392" t="s">
        <v>225</v>
      </c>
      <c r="C114" s="387" t="s">
        <v>109</v>
      </c>
      <c r="D114" s="388" t="s">
        <v>128</v>
      </c>
      <c r="E114" s="388" t="s">
        <v>108</v>
      </c>
      <c r="F114" s="389" t="s">
        <v>286</v>
      </c>
      <c r="G114" s="390" t="s">
        <v>123</v>
      </c>
      <c r="H114" s="384">
        <v>736878</v>
      </c>
      <c r="I114" s="385">
        <v>736878</v>
      </c>
      <c r="J114" s="385">
        <v>731914.42</v>
      </c>
      <c r="K114" s="386">
        <f t="shared" si="1"/>
        <v>99.32640409945745</v>
      </c>
    </row>
    <row r="115" spans="1:11" s="2" customFormat="1" ht="18">
      <c r="A115" s="366"/>
      <c r="B115" s="380" t="s">
        <v>124</v>
      </c>
      <c r="C115" s="387" t="s">
        <v>109</v>
      </c>
      <c r="D115" s="388" t="s">
        <v>128</v>
      </c>
      <c r="E115" s="388" t="s">
        <v>108</v>
      </c>
      <c r="F115" s="389" t="s">
        <v>286</v>
      </c>
      <c r="G115" s="390" t="s">
        <v>125</v>
      </c>
      <c r="H115" s="384">
        <v>17000</v>
      </c>
      <c r="I115" s="385">
        <v>17000</v>
      </c>
      <c r="J115" s="394">
        <v>16350</v>
      </c>
      <c r="K115" s="386">
        <f t="shared" si="1"/>
        <v>96.17647058823529</v>
      </c>
    </row>
    <row r="116" spans="1:11" s="2" customFormat="1" ht="36">
      <c r="A116" s="366"/>
      <c r="B116" s="392" t="s">
        <v>523</v>
      </c>
      <c r="C116" s="387" t="s">
        <v>109</v>
      </c>
      <c r="D116" s="388" t="s">
        <v>128</v>
      </c>
      <c r="E116" s="388" t="s">
        <v>108</v>
      </c>
      <c r="F116" s="389" t="s">
        <v>278</v>
      </c>
      <c r="G116" s="390"/>
      <c r="H116" s="384">
        <f>SUM(H117:H120)</f>
        <v>54393239</v>
      </c>
      <c r="I116" s="385">
        <f>SUM(I117:I120)</f>
        <v>54393239</v>
      </c>
      <c r="J116" s="385">
        <f>SUM(J117:J120)</f>
        <v>54362821.03</v>
      </c>
      <c r="K116" s="386">
        <f t="shared" si="1"/>
        <v>99.94407766376995</v>
      </c>
    </row>
    <row r="117" spans="1:11" s="2" customFormat="1" ht="90">
      <c r="A117" s="366"/>
      <c r="B117" s="392" t="s">
        <v>121</v>
      </c>
      <c r="C117" s="387" t="s">
        <v>109</v>
      </c>
      <c r="D117" s="388" t="s">
        <v>128</v>
      </c>
      <c r="E117" s="388" t="s">
        <v>108</v>
      </c>
      <c r="F117" s="389" t="s">
        <v>278</v>
      </c>
      <c r="G117" s="390" t="s">
        <v>122</v>
      </c>
      <c r="H117" s="384">
        <v>32486400</v>
      </c>
      <c r="I117" s="385">
        <v>32486400</v>
      </c>
      <c r="J117" s="391">
        <v>32486400</v>
      </c>
      <c r="K117" s="386">
        <f t="shared" si="1"/>
        <v>100</v>
      </c>
    </row>
    <row r="118" spans="1:11" s="2" customFormat="1" ht="36">
      <c r="A118" s="366"/>
      <c r="B118" s="392" t="s">
        <v>225</v>
      </c>
      <c r="C118" s="387" t="s">
        <v>109</v>
      </c>
      <c r="D118" s="388" t="s">
        <v>128</v>
      </c>
      <c r="E118" s="388" t="s">
        <v>108</v>
      </c>
      <c r="F118" s="389" t="s">
        <v>278</v>
      </c>
      <c r="G118" s="390" t="s">
        <v>123</v>
      </c>
      <c r="H118" s="384">
        <v>3106539</v>
      </c>
      <c r="I118" s="385">
        <v>3106539</v>
      </c>
      <c r="J118" s="385">
        <v>3076747.03</v>
      </c>
      <c r="K118" s="386">
        <f t="shared" si="1"/>
        <v>99.04099159868908</v>
      </c>
    </row>
    <row r="119" spans="1:11" s="2" customFormat="1" ht="36">
      <c r="A119" s="366"/>
      <c r="B119" s="392" t="s">
        <v>131</v>
      </c>
      <c r="C119" s="387" t="s">
        <v>109</v>
      </c>
      <c r="D119" s="388" t="s">
        <v>128</v>
      </c>
      <c r="E119" s="388" t="s">
        <v>108</v>
      </c>
      <c r="F119" s="389" t="s">
        <v>278</v>
      </c>
      <c r="G119" s="390" t="s">
        <v>132</v>
      </c>
      <c r="H119" s="384">
        <v>18794100</v>
      </c>
      <c r="I119" s="385">
        <v>18794100</v>
      </c>
      <c r="J119" s="385">
        <v>18794100</v>
      </c>
      <c r="K119" s="386">
        <f t="shared" si="1"/>
        <v>100</v>
      </c>
    </row>
    <row r="120" spans="1:11" s="2" customFormat="1" ht="18">
      <c r="A120" s="366"/>
      <c r="B120" s="392" t="s">
        <v>124</v>
      </c>
      <c r="C120" s="387" t="s">
        <v>109</v>
      </c>
      <c r="D120" s="388" t="s">
        <v>128</v>
      </c>
      <c r="E120" s="388" t="s">
        <v>108</v>
      </c>
      <c r="F120" s="389" t="s">
        <v>278</v>
      </c>
      <c r="G120" s="390" t="s">
        <v>125</v>
      </c>
      <c r="H120" s="384">
        <v>6200</v>
      </c>
      <c r="I120" s="385">
        <v>6200</v>
      </c>
      <c r="J120" s="385">
        <v>5574</v>
      </c>
      <c r="K120" s="386">
        <f t="shared" si="1"/>
        <v>89.90322580645162</v>
      </c>
    </row>
    <row r="121" spans="1:11" s="2" customFormat="1" ht="18">
      <c r="A121" s="366"/>
      <c r="B121" s="392" t="s">
        <v>517</v>
      </c>
      <c r="C121" s="387" t="s">
        <v>109</v>
      </c>
      <c r="D121" s="388" t="s">
        <v>128</v>
      </c>
      <c r="E121" s="388" t="s">
        <v>108</v>
      </c>
      <c r="F121" s="389" t="s">
        <v>277</v>
      </c>
      <c r="G121" s="390"/>
      <c r="H121" s="384">
        <f>H122</f>
        <v>550900</v>
      </c>
      <c r="I121" s="385">
        <f>I122</f>
        <v>550900</v>
      </c>
      <c r="J121" s="391">
        <f>J122</f>
        <v>550900</v>
      </c>
      <c r="K121" s="386">
        <f t="shared" si="1"/>
        <v>100</v>
      </c>
    </row>
    <row r="122" spans="1:11" s="2" customFormat="1" ht="36">
      <c r="A122" s="366"/>
      <c r="B122" s="380" t="s">
        <v>225</v>
      </c>
      <c r="C122" s="387" t="s">
        <v>109</v>
      </c>
      <c r="D122" s="388" t="s">
        <v>128</v>
      </c>
      <c r="E122" s="388" t="s">
        <v>108</v>
      </c>
      <c r="F122" s="389" t="s">
        <v>277</v>
      </c>
      <c r="G122" s="390" t="s">
        <v>123</v>
      </c>
      <c r="H122" s="384">
        <v>550900</v>
      </c>
      <c r="I122" s="385">
        <v>550900</v>
      </c>
      <c r="J122" s="385">
        <v>550900</v>
      </c>
      <c r="K122" s="386">
        <f t="shared" si="1"/>
        <v>100</v>
      </c>
    </row>
    <row r="123" spans="1:11" s="2" customFormat="1" ht="36">
      <c r="A123" s="366"/>
      <c r="B123" s="392" t="s">
        <v>184</v>
      </c>
      <c r="C123" s="387" t="s">
        <v>109</v>
      </c>
      <c r="D123" s="388" t="s">
        <v>128</v>
      </c>
      <c r="E123" s="388" t="s">
        <v>108</v>
      </c>
      <c r="F123" s="389" t="s">
        <v>280</v>
      </c>
      <c r="G123" s="390"/>
      <c r="H123" s="384">
        <f>H124+H125</f>
        <v>24800</v>
      </c>
      <c r="I123" s="385">
        <f>I124+I125</f>
        <v>24800</v>
      </c>
      <c r="J123" s="385">
        <f>J124+J125</f>
        <v>24799.96</v>
      </c>
      <c r="K123" s="386">
        <f t="shared" si="1"/>
        <v>99.99983870967742</v>
      </c>
    </row>
    <row r="124" spans="1:11" s="2" customFormat="1" ht="36">
      <c r="A124" s="366"/>
      <c r="B124" s="380" t="s">
        <v>225</v>
      </c>
      <c r="C124" s="387" t="s">
        <v>109</v>
      </c>
      <c r="D124" s="388" t="s">
        <v>128</v>
      </c>
      <c r="E124" s="388" t="s">
        <v>108</v>
      </c>
      <c r="F124" s="389" t="s">
        <v>280</v>
      </c>
      <c r="G124" s="390" t="s">
        <v>123</v>
      </c>
      <c r="H124" s="384">
        <v>10000</v>
      </c>
      <c r="I124" s="385">
        <v>10000</v>
      </c>
      <c r="J124" s="391">
        <v>10000</v>
      </c>
      <c r="K124" s="386">
        <f t="shared" si="1"/>
        <v>100</v>
      </c>
    </row>
    <row r="125" spans="1:11" s="2" customFormat="1" ht="36">
      <c r="A125" s="366"/>
      <c r="B125" s="392" t="s">
        <v>131</v>
      </c>
      <c r="C125" s="387" t="s">
        <v>109</v>
      </c>
      <c r="D125" s="388" t="s">
        <v>128</v>
      </c>
      <c r="E125" s="388" t="s">
        <v>108</v>
      </c>
      <c r="F125" s="389" t="s">
        <v>280</v>
      </c>
      <c r="G125" s="390" t="s">
        <v>132</v>
      </c>
      <c r="H125" s="384">
        <v>14800</v>
      </c>
      <c r="I125" s="385">
        <v>14800</v>
      </c>
      <c r="J125" s="385">
        <v>14799.96</v>
      </c>
      <c r="K125" s="386">
        <f t="shared" si="1"/>
        <v>99.99972972972972</v>
      </c>
    </row>
    <row r="126" spans="1:11" s="2" customFormat="1" ht="36">
      <c r="A126" s="366"/>
      <c r="B126" s="392" t="s">
        <v>696</v>
      </c>
      <c r="C126" s="387" t="s">
        <v>109</v>
      </c>
      <c r="D126" s="388" t="s">
        <v>128</v>
      </c>
      <c r="E126" s="388" t="s">
        <v>108</v>
      </c>
      <c r="F126" s="389" t="s">
        <v>697</v>
      </c>
      <c r="G126" s="390"/>
      <c r="H126" s="384">
        <f>H127</f>
        <v>518400</v>
      </c>
      <c r="I126" s="385">
        <f>I127</f>
        <v>518400</v>
      </c>
      <c r="J126" s="385">
        <f>J127</f>
        <v>329054.26</v>
      </c>
      <c r="K126" s="386">
        <f t="shared" si="1"/>
        <v>63.47497299382716</v>
      </c>
    </row>
    <row r="127" spans="1:11" s="2" customFormat="1" ht="36">
      <c r="A127" s="366"/>
      <c r="B127" s="392" t="s">
        <v>131</v>
      </c>
      <c r="C127" s="387" t="s">
        <v>109</v>
      </c>
      <c r="D127" s="388" t="s">
        <v>128</v>
      </c>
      <c r="E127" s="388" t="s">
        <v>108</v>
      </c>
      <c r="F127" s="389" t="s">
        <v>697</v>
      </c>
      <c r="G127" s="390" t="s">
        <v>132</v>
      </c>
      <c r="H127" s="384">
        <v>518400</v>
      </c>
      <c r="I127" s="385">
        <v>518400</v>
      </c>
      <c r="J127" s="385">
        <v>329054.26</v>
      </c>
      <c r="K127" s="386">
        <f t="shared" si="1"/>
        <v>63.47497299382716</v>
      </c>
    </row>
    <row r="128" spans="1:11" s="2" customFormat="1" ht="115.5" customHeight="1">
      <c r="A128" s="366"/>
      <c r="B128" s="392" t="s">
        <v>229</v>
      </c>
      <c r="C128" s="387" t="s">
        <v>109</v>
      </c>
      <c r="D128" s="388" t="s">
        <v>128</v>
      </c>
      <c r="E128" s="388" t="s">
        <v>108</v>
      </c>
      <c r="F128" s="389" t="s">
        <v>283</v>
      </c>
      <c r="G128" s="390"/>
      <c r="H128" s="384">
        <f>H129+H130</f>
        <v>6816400</v>
      </c>
      <c r="I128" s="385">
        <f>I129+I130</f>
        <v>6816400</v>
      </c>
      <c r="J128" s="385">
        <f>J129+J130</f>
        <v>6816400</v>
      </c>
      <c r="K128" s="386">
        <f t="shared" si="1"/>
        <v>100</v>
      </c>
    </row>
    <row r="129" spans="1:11" s="2" customFormat="1" ht="90">
      <c r="A129" s="366"/>
      <c r="B129" s="392" t="s">
        <v>121</v>
      </c>
      <c r="C129" s="387" t="s">
        <v>109</v>
      </c>
      <c r="D129" s="388" t="s">
        <v>128</v>
      </c>
      <c r="E129" s="388" t="s">
        <v>108</v>
      </c>
      <c r="F129" s="389" t="s">
        <v>283</v>
      </c>
      <c r="G129" s="390" t="s">
        <v>122</v>
      </c>
      <c r="H129" s="384">
        <v>6353600</v>
      </c>
      <c r="I129" s="385">
        <v>6353600</v>
      </c>
      <c r="J129" s="385">
        <v>6353600</v>
      </c>
      <c r="K129" s="386">
        <f t="shared" si="1"/>
        <v>100</v>
      </c>
    </row>
    <row r="130" spans="1:11" s="2" customFormat="1" ht="36">
      <c r="A130" s="366"/>
      <c r="B130" s="399" t="s">
        <v>225</v>
      </c>
      <c r="C130" s="400" t="s">
        <v>109</v>
      </c>
      <c r="D130" s="401" t="s">
        <v>128</v>
      </c>
      <c r="E130" s="401" t="s">
        <v>108</v>
      </c>
      <c r="F130" s="402" t="s">
        <v>283</v>
      </c>
      <c r="G130" s="403" t="s">
        <v>123</v>
      </c>
      <c r="H130" s="384">
        <v>462800</v>
      </c>
      <c r="I130" s="385">
        <v>462800</v>
      </c>
      <c r="J130" s="385">
        <v>462800</v>
      </c>
      <c r="K130" s="386">
        <f t="shared" si="1"/>
        <v>100</v>
      </c>
    </row>
    <row r="131" spans="1:11" s="2" customFormat="1" ht="216">
      <c r="A131" s="366"/>
      <c r="B131" s="404" t="s">
        <v>445</v>
      </c>
      <c r="C131" s="400" t="s">
        <v>109</v>
      </c>
      <c r="D131" s="401" t="s">
        <v>128</v>
      </c>
      <c r="E131" s="401" t="s">
        <v>108</v>
      </c>
      <c r="F131" s="402" t="s">
        <v>287</v>
      </c>
      <c r="G131" s="403"/>
      <c r="H131" s="384">
        <f>SUM(H132:H133)</f>
        <v>3074800</v>
      </c>
      <c r="I131" s="385">
        <f>SUM(I132:I133)</f>
        <v>3074800</v>
      </c>
      <c r="J131" s="385">
        <f>SUM(J132:J133)</f>
        <v>3074800</v>
      </c>
      <c r="K131" s="386">
        <f t="shared" si="1"/>
        <v>100</v>
      </c>
    </row>
    <row r="132" spans="1:11" s="2" customFormat="1" ht="90">
      <c r="A132" s="366"/>
      <c r="B132" s="404" t="s">
        <v>121</v>
      </c>
      <c r="C132" s="400" t="s">
        <v>109</v>
      </c>
      <c r="D132" s="401" t="s">
        <v>128</v>
      </c>
      <c r="E132" s="401" t="s">
        <v>108</v>
      </c>
      <c r="F132" s="402" t="s">
        <v>287</v>
      </c>
      <c r="G132" s="403" t="s">
        <v>122</v>
      </c>
      <c r="H132" s="384">
        <v>8124.48</v>
      </c>
      <c r="I132" s="385">
        <v>8124.48</v>
      </c>
      <c r="J132" s="385">
        <v>8124.48</v>
      </c>
      <c r="K132" s="386">
        <f t="shared" si="1"/>
        <v>100</v>
      </c>
    </row>
    <row r="133" spans="1:11" s="2" customFormat="1" ht="36">
      <c r="A133" s="366"/>
      <c r="B133" s="404" t="s">
        <v>131</v>
      </c>
      <c r="C133" s="400" t="s">
        <v>109</v>
      </c>
      <c r="D133" s="401" t="s">
        <v>128</v>
      </c>
      <c r="E133" s="401" t="s">
        <v>108</v>
      </c>
      <c r="F133" s="402" t="s">
        <v>287</v>
      </c>
      <c r="G133" s="403" t="s">
        <v>132</v>
      </c>
      <c r="H133" s="384">
        <v>3066675.52</v>
      </c>
      <c r="I133" s="385">
        <v>3066675.52</v>
      </c>
      <c r="J133" s="385">
        <v>3066675.52</v>
      </c>
      <c r="K133" s="386">
        <f t="shared" si="1"/>
        <v>100</v>
      </c>
    </row>
    <row r="134" spans="1:11" s="2" customFormat="1" ht="36">
      <c r="A134" s="366"/>
      <c r="B134" s="404" t="s">
        <v>535</v>
      </c>
      <c r="C134" s="400" t="s">
        <v>109</v>
      </c>
      <c r="D134" s="401" t="s">
        <v>128</v>
      </c>
      <c r="E134" s="401" t="s">
        <v>109</v>
      </c>
      <c r="F134" s="402" t="s">
        <v>276</v>
      </c>
      <c r="G134" s="403"/>
      <c r="H134" s="384">
        <f>H135+H137</f>
        <v>6567800</v>
      </c>
      <c r="I134" s="385">
        <f>I135+I137</f>
        <v>6567800</v>
      </c>
      <c r="J134" s="385">
        <f>J135+J137</f>
        <v>6567065.96</v>
      </c>
      <c r="K134" s="386">
        <f t="shared" si="1"/>
        <v>99.9888236548007</v>
      </c>
    </row>
    <row r="135" spans="1:11" s="2" customFormat="1" ht="36">
      <c r="A135" s="366"/>
      <c r="B135" s="404" t="s">
        <v>536</v>
      </c>
      <c r="C135" s="400" t="s">
        <v>109</v>
      </c>
      <c r="D135" s="401" t="s">
        <v>128</v>
      </c>
      <c r="E135" s="401" t="s">
        <v>109</v>
      </c>
      <c r="F135" s="402" t="s">
        <v>537</v>
      </c>
      <c r="G135" s="403"/>
      <c r="H135" s="384">
        <f>H136</f>
        <v>1261700</v>
      </c>
      <c r="I135" s="385">
        <f>I136</f>
        <v>1261700</v>
      </c>
      <c r="J135" s="394">
        <f>J136</f>
        <v>1261536.41</v>
      </c>
      <c r="K135" s="386">
        <f t="shared" si="1"/>
        <v>99.98703416025995</v>
      </c>
    </row>
    <row r="136" spans="1:11" s="2" customFormat="1" ht="36">
      <c r="A136" s="366"/>
      <c r="B136" s="404" t="s">
        <v>131</v>
      </c>
      <c r="C136" s="400" t="s">
        <v>109</v>
      </c>
      <c r="D136" s="401" t="s">
        <v>128</v>
      </c>
      <c r="E136" s="401" t="s">
        <v>109</v>
      </c>
      <c r="F136" s="382" t="s">
        <v>537</v>
      </c>
      <c r="G136" s="383" t="s">
        <v>132</v>
      </c>
      <c r="H136" s="384">
        <v>1261700</v>
      </c>
      <c r="I136" s="405">
        <v>1261700</v>
      </c>
      <c r="J136" s="405">
        <v>1261536.41</v>
      </c>
      <c r="K136" s="386">
        <f t="shared" si="1"/>
        <v>99.98703416025995</v>
      </c>
    </row>
    <row r="137" spans="1:11" s="2" customFormat="1" ht="113.25" customHeight="1">
      <c r="A137" s="366"/>
      <c r="B137" s="404" t="s">
        <v>538</v>
      </c>
      <c r="C137" s="400" t="s">
        <v>109</v>
      </c>
      <c r="D137" s="401" t="s">
        <v>128</v>
      </c>
      <c r="E137" s="401" t="s">
        <v>109</v>
      </c>
      <c r="F137" s="382" t="s">
        <v>539</v>
      </c>
      <c r="G137" s="383"/>
      <c r="H137" s="384">
        <f>H138</f>
        <v>5306100</v>
      </c>
      <c r="I137" s="385">
        <f>I138</f>
        <v>5306100</v>
      </c>
      <c r="J137" s="385">
        <f>J138</f>
        <v>5305529.55</v>
      </c>
      <c r="K137" s="386">
        <f t="shared" si="1"/>
        <v>99.98924916605417</v>
      </c>
    </row>
    <row r="138" spans="1:11" s="2" customFormat="1" ht="36">
      <c r="A138" s="366"/>
      <c r="B138" s="404" t="s">
        <v>131</v>
      </c>
      <c r="C138" s="400" t="s">
        <v>109</v>
      </c>
      <c r="D138" s="401" t="s">
        <v>128</v>
      </c>
      <c r="E138" s="401" t="s">
        <v>109</v>
      </c>
      <c r="F138" s="382" t="s">
        <v>539</v>
      </c>
      <c r="G138" s="383" t="s">
        <v>132</v>
      </c>
      <c r="H138" s="384">
        <v>5306100</v>
      </c>
      <c r="I138" s="385">
        <v>5306100</v>
      </c>
      <c r="J138" s="391">
        <v>5305529.55</v>
      </c>
      <c r="K138" s="386">
        <f t="shared" si="1"/>
        <v>99.98924916605417</v>
      </c>
    </row>
    <row r="139" spans="1:11" s="2" customFormat="1" ht="36">
      <c r="A139" s="366"/>
      <c r="B139" s="406" t="s">
        <v>351</v>
      </c>
      <c r="C139" s="407" t="s">
        <v>109</v>
      </c>
      <c r="D139" s="381" t="s">
        <v>128</v>
      </c>
      <c r="E139" s="381" t="s">
        <v>110</v>
      </c>
      <c r="F139" s="382" t="s">
        <v>276</v>
      </c>
      <c r="G139" s="383"/>
      <c r="H139" s="408">
        <f aca="true" t="shared" si="3" ref="H139:J140">H140</f>
        <v>173900</v>
      </c>
      <c r="I139" s="385">
        <f t="shared" si="3"/>
        <v>173900</v>
      </c>
      <c r="J139" s="385">
        <f t="shared" si="3"/>
        <v>173900</v>
      </c>
      <c r="K139" s="386">
        <f t="shared" si="1"/>
        <v>100</v>
      </c>
    </row>
    <row r="140" spans="1:11" s="2" customFormat="1" ht="54">
      <c r="A140" s="409"/>
      <c r="B140" s="590" t="s">
        <v>531</v>
      </c>
      <c r="C140" s="401" t="s">
        <v>109</v>
      </c>
      <c r="D140" s="401" t="s">
        <v>128</v>
      </c>
      <c r="E140" s="401" t="s">
        <v>110</v>
      </c>
      <c r="F140" s="402" t="s">
        <v>312</v>
      </c>
      <c r="G140" s="403"/>
      <c r="H140" s="445">
        <f t="shared" si="3"/>
        <v>173900</v>
      </c>
      <c r="I140" s="385">
        <f t="shared" si="3"/>
        <v>173900</v>
      </c>
      <c r="J140" s="385">
        <f t="shared" si="3"/>
        <v>173900</v>
      </c>
      <c r="K140" s="386">
        <f aca="true" t="shared" si="4" ref="K140:K203">J140/I140*100</f>
        <v>100</v>
      </c>
    </row>
    <row r="141" spans="1:11" s="2" customFormat="1" ht="36">
      <c r="A141" s="366"/>
      <c r="B141" s="410" t="s">
        <v>225</v>
      </c>
      <c r="C141" s="387" t="s">
        <v>109</v>
      </c>
      <c r="D141" s="388" t="s">
        <v>128</v>
      </c>
      <c r="E141" s="388" t="s">
        <v>110</v>
      </c>
      <c r="F141" s="389" t="s">
        <v>312</v>
      </c>
      <c r="G141" s="383" t="s">
        <v>123</v>
      </c>
      <c r="H141" s="391">
        <v>173900</v>
      </c>
      <c r="I141" s="385">
        <v>173900</v>
      </c>
      <c r="J141" s="385">
        <v>173900</v>
      </c>
      <c r="K141" s="386">
        <f t="shared" si="4"/>
        <v>100</v>
      </c>
    </row>
    <row r="142" spans="1:11" s="2" customFormat="1" ht="36">
      <c r="A142" s="366"/>
      <c r="B142" s="410" t="s">
        <v>519</v>
      </c>
      <c r="C142" s="387" t="s">
        <v>109</v>
      </c>
      <c r="D142" s="388" t="s">
        <v>128</v>
      </c>
      <c r="E142" s="388" t="s">
        <v>98</v>
      </c>
      <c r="F142" s="389" t="s">
        <v>276</v>
      </c>
      <c r="G142" s="383"/>
      <c r="H142" s="391">
        <f aca="true" t="shared" si="5" ref="H142:J143">H143</f>
        <v>24000</v>
      </c>
      <c r="I142" s="385">
        <f t="shared" si="5"/>
        <v>24000</v>
      </c>
      <c r="J142" s="385">
        <f t="shared" si="5"/>
        <v>24000</v>
      </c>
      <c r="K142" s="386">
        <f t="shared" si="4"/>
        <v>100</v>
      </c>
    </row>
    <row r="143" spans="1:11" s="2" customFormat="1" ht="18">
      <c r="A143" s="366"/>
      <c r="B143" s="380" t="s">
        <v>532</v>
      </c>
      <c r="C143" s="387" t="s">
        <v>109</v>
      </c>
      <c r="D143" s="388" t="s">
        <v>128</v>
      </c>
      <c r="E143" s="388" t="s">
        <v>98</v>
      </c>
      <c r="F143" s="389" t="s">
        <v>521</v>
      </c>
      <c r="G143" s="390"/>
      <c r="H143" s="391">
        <f t="shared" si="5"/>
        <v>24000</v>
      </c>
      <c r="I143" s="385">
        <f t="shared" si="5"/>
        <v>24000</v>
      </c>
      <c r="J143" s="385">
        <f t="shared" si="5"/>
        <v>24000</v>
      </c>
      <c r="K143" s="386">
        <f t="shared" si="4"/>
        <v>100</v>
      </c>
    </row>
    <row r="144" spans="1:11" s="2" customFormat="1" ht="36">
      <c r="A144" s="366"/>
      <c r="B144" s="395" t="s">
        <v>225</v>
      </c>
      <c r="C144" s="387" t="s">
        <v>109</v>
      </c>
      <c r="D144" s="388" t="s">
        <v>128</v>
      </c>
      <c r="E144" s="388" t="s">
        <v>98</v>
      </c>
      <c r="F144" s="389" t="s">
        <v>521</v>
      </c>
      <c r="G144" s="390" t="s">
        <v>123</v>
      </c>
      <c r="H144" s="394">
        <v>24000</v>
      </c>
      <c r="I144" s="385">
        <v>24000</v>
      </c>
      <c r="J144" s="385">
        <v>24000</v>
      </c>
      <c r="K144" s="386">
        <f t="shared" si="4"/>
        <v>100</v>
      </c>
    </row>
    <row r="145" spans="1:11" s="2" customFormat="1" ht="36">
      <c r="A145" s="366"/>
      <c r="B145" s="411" t="s">
        <v>518</v>
      </c>
      <c r="C145" s="387" t="s">
        <v>109</v>
      </c>
      <c r="D145" s="388" t="s">
        <v>128</v>
      </c>
      <c r="E145" s="388" t="s">
        <v>101</v>
      </c>
      <c r="F145" s="389" t="s">
        <v>276</v>
      </c>
      <c r="G145" s="390"/>
      <c r="H145" s="391">
        <f aca="true" t="shared" si="6" ref="H145:J146">H146</f>
        <v>141350</v>
      </c>
      <c r="I145" s="385">
        <f t="shared" si="6"/>
        <v>141350</v>
      </c>
      <c r="J145" s="385">
        <f t="shared" si="6"/>
        <v>141310.2</v>
      </c>
      <c r="K145" s="386">
        <f t="shared" si="4"/>
        <v>99.97184294304917</v>
      </c>
    </row>
    <row r="146" spans="1:11" s="2" customFormat="1" ht="36">
      <c r="A146" s="366"/>
      <c r="B146" s="411" t="s">
        <v>247</v>
      </c>
      <c r="C146" s="387" t="s">
        <v>109</v>
      </c>
      <c r="D146" s="388" t="s">
        <v>128</v>
      </c>
      <c r="E146" s="388" t="s">
        <v>101</v>
      </c>
      <c r="F146" s="389" t="s">
        <v>296</v>
      </c>
      <c r="G146" s="390"/>
      <c r="H146" s="394">
        <f t="shared" si="6"/>
        <v>141350</v>
      </c>
      <c r="I146" s="385">
        <f t="shared" si="6"/>
        <v>141350</v>
      </c>
      <c r="J146" s="385">
        <f t="shared" si="6"/>
        <v>141310.2</v>
      </c>
      <c r="K146" s="386">
        <f t="shared" si="4"/>
        <v>99.97184294304917</v>
      </c>
    </row>
    <row r="147" spans="1:11" s="2" customFormat="1" ht="36">
      <c r="A147" s="366"/>
      <c r="B147" s="411" t="s">
        <v>225</v>
      </c>
      <c r="C147" s="387" t="s">
        <v>109</v>
      </c>
      <c r="D147" s="388" t="s">
        <v>128</v>
      </c>
      <c r="E147" s="388" t="s">
        <v>101</v>
      </c>
      <c r="F147" s="389" t="s">
        <v>296</v>
      </c>
      <c r="G147" s="390" t="s">
        <v>123</v>
      </c>
      <c r="H147" s="391">
        <v>141350</v>
      </c>
      <c r="I147" s="385">
        <v>141350</v>
      </c>
      <c r="J147" s="385">
        <v>141310.2</v>
      </c>
      <c r="K147" s="386">
        <f t="shared" si="4"/>
        <v>99.97184294304917</v>
      </c>
    </row>
    <row r="148" spans="1:11" s="2" customFormat="1" ht="18">
      <c r="A148" s="366"/>
      <c r="B148" s="411"/>
      <c r="C148" s="387"/>
      <c r="D148" s="388"/>
      <c r="E148" s="388"/>
      <c r="F148" s="389"/>
      <c r="G148" s="390"/>
      <c r="H148" s="394"/>
      <c r="I148" s="385"/>
      <c r="J148" s="385"/>
      <c r="K148" s="386"/>
    </row>
    <row r="149" spans="1:12" s="2" customFormat="1" ht="52.5">
      <c r="A149" s="567">
        <v>2</v>
      </c>
      <c r="B149" s="568" t="s">
        <v>189</v>
      </c>
      <c r="C149" s="509" t="s">
        <v>110</v>
      </c>
      <c r="D149" s="510" t="s">
        <v>119</v>
      </c>
      <c r="E149" s="510" t="s">
        <v>275</v>
      </c>
      <c r="F149" s="511" t="s">
        <v>276</v>
      </c>
      <c r="G149" s="569"/>
      <c r="H149" s="570">
        <f>H150+H184+H191</f>
        <v>114653100</v>
      </c>
      <c r="I149" s="378">
        <f>I150+I184+I191</f>
        <v>114653100</v>
      </c>
      <c r="J149" s="378">
        <f>J150+J184+J191</f>
        <v>113824967.49</v>
      </c>
      <c r="K149" s="371">
        <f t="shared" si="4"/>
        <v>99.27770595823401</v>
      </c>
      <c r="L149" s="379"/>
    </row>
    <row r="150" spans="1:11" s="2" customFormat="1" ht="54">
      <c r="A150" s="366"/>
      <c r="B150" s="395" t="s">
        <v>190</v>
      </c>
      <c r="C150" s="387" t="s">
        <v>110</v>
      </c>
      <c r="D150" s="388" t="s">
        <v>18</v>
      </c>
      <c r="E150" s="388" t="s">
        <v>275</v>
      </c>
      <c r="F150" s="389" t="s">
        <v>276</v>
      </c>
      <c r="G150" s="390"/>
      <c r="H150" s="391">
        <f>H151+H158+H161+H170+H181</f>
        <v>97766335</v>
      </c>
      <c r="I150" s="385">
        <f>I151+I158+I161+I170+I181</f>
        <v>97766335</v>
      </c>
      <c r="J150" s="385">
        <f>J151+J158+J161+J170+J181</f>
        <v>97457928.52</v>
      </c>
      <c r="K150" s="386">
        <f t="shared" si="4"/>
        <v>99.68454736489815</v>
      </c>
    </row>
    <row r="151" spans="1:11" s="2" customFormat="1" ht="36">
      <c r="A151" s="366"/>
      <c r="B151" s="395" t="s">
        <v>231</v>
      </c>
      <c r="C151" s="387" t="s">
        <v>110</v>
      </c>
      <c r="D151" s="388" t="s">
        <v>18</v>
      </c>
      <c r="E151" s="388" t="s">
        <v>108</v>
      </c>
      <c r="F151" s="389" t="s">
        <v>276</v>
      </c>
      <c r="G151" s="390"/>
      <c r="H151" s="394">
        <f>H152+H156+H154</f>
        <v>62787400</v>
      </c>
      <c r="I151" s="385">
        <f>I152+I156+I154</f>
        <v>62787400</v>
      </c>
      <c r="J151" s="394">
        <f>J152+J156+J154</f>
        <v>62786839.3</v>
      </c>
      <c r="K151" s="386">
        <f t="shared" si="4"/>
        <v>99.99910698643359</v>
      </c>
    </row>
    <row r="152" spans="1:11" s="2" customFormat="1" ht="36">
      <c r="A152" s="366"/>
      <c r="B152" s="380" t="s">
        <v>523</v>
      </c>
      <c r="C152" s="412" t="s">
        <v>110</v>
      </c>
      <c r="D152" s="413" t="s">
        <v>18</v>
      </c>
      <c r="E152" s="413" t="s">
        <v>108</v>
      </c>
      <c r="F152" s="414" t="s">
        <v>278</v>
      </c>
      <c r="G152" s="415"/>
      <c r="H152" s="391">
        <f>H153</f>
        <v>55662200</v>
      </c>
      <c r="I152" s="385">
        <f>I153</f>
        <v>55662200</v>
      </c>
      <c r="J152" s="385">
        <f>J153</f>
        <v>55662200</v>
      </c>
      <c r="K152" s="386">
        <f t="shared" si="4"/>
        <v>100</v>
      </c>
    </row>
    <row r="153" spans="1:11" s="2" customFormat="1" ht="36">
      <c r="A153" s="366"/>
      <c r="B153" s="380" t="s">
        <v>131</v>
      </c>
      <c r="C153" s="412" t="s">
        <v>110</v>
      </c>
      <c r="D153" s="413" t="s">
        <v>18</v>
      </c>
      <c r="E153" s="413" t="s">
        <v>108</v>
      </c>
      <c r="F153" s="414" t="s">
        <v>278</v>
      </c>
      <c r="G153" s="415" t="s">
        <v>132</v>
      </c>
      <c r="H153" s="391">
        <v>55662200</v>
      </c>
      <c r="I153" s="385">
        <v>55662200</v>
      </c>
      <c r="J153" s="385">
        <v>55662200</v>
      </c>
      <c r="K153" s="386">
        <f t="shared" si="4"/>
        <v>100</v>
      </c>
    </row>
    <row r="154" spans="1:11" s="2" customFormat="1" ht="18">
      <c r="A154" s="366"/>
      <c r="B154" s="395" t="s">
        <v>517</v>
      </c>
      <c r="C154" s="387" t="s">
        <v>110</v>
      </c>
      <c r="D154" s="388" t="s">
        <v>18</v>
      </c>
      <c r="E154" s="388" t="s">
        <v>108</v>
      </c>
      <c r="F154" s="389" t="s">
        <v>277</v>
      </c>
      <c r="G154" s="390"/>
      <c r="H154" s="394">
        <f>H155</f>
        <v>2071200</v>
      </c>
      <c r="I154" s="385">
        <f>I155</f>
        <v>2071200</v>
      </c>
      <c r="J154" s="385">
        <f>J155</f>
        <v>2071072.48</v>
      </c>
      <c r="K154" s="386">
        <f t="shared" si="4"/>
        <v>99.99384318269603</v>
      </c>
    </row>
    <row r="155" spans="1:11" s="2" customFormat="1" ht="36">
      <c r="A155" s="366"/>
      <c r="B155" s="392" t="s">
        <v>131</v>
      </c>
      <c r="C155" s="387" t="s">
        <v>110</v>
      </c>
      <c r="D155" s="388" t="s">
        <v>18</v>
      </c>
      <c r="E155" s="388" t="s">
        <v>108</v>
      </c>
      <c r="F155" s="389" t="s">
        <v>277</v>
      </c>
      <c r="G155" s="390" t="s">
        <v>132</v>
      </c>
      <c r="H155" s="391">
        <v>2071200</v>
      </c>
      <c r="I155" s="385">
        <v>2071200</v>
      </c>
      <c r="J155" s="385">
        <v>2071072.48</v>
      </c>
      <c r="K155" s="386">
        <f t="shared" si="4"/>
        <v>99.99384318269603</v>
      </c>
    </row>
    <row r="156" spans="1:11" s="2" customFormat="1" ht="36">
      <c r="A156" s="366"/>
      <c r="B156" s="411" t="s">
        <v>235</v>
      </c>
      <c r="C156" s="387" t="s">
        <v>110</v>
      </c>
      <c r="D156" s="388" t="s">
        <v>18</v>
      </c>
      <c r="E156" s="388" t="s">
        <v>108</v>
      </c>
      <c r="F156" s="389" t="s">
        <v>288</v>
      </c>
      <c r="G156" s="390"/>
      <c r="H156" s="394">
        <f>H157</f>
        <v>5054000</v>
      </c>
      <c r="I156" s="385">
        <f>I157</f>
        <v>5054000</v>
      </c>
      <c r="J156" s="385">
        <f>J157</f>
        <v>5053566.82</v>
      </c>
      <c r="K156" s="386">
        <f t="shared" si="4"/>
        <v>99.99142896715473</v>
      </c>
    </row>
    <row r="157" spans="1:11" s="2" customFormat="1" ht="36">
      <c r="A157" s="366"/>
      <c r="B157" s="395" t="s">
        <v>131</v>
      </c>
      <c r="C157" s="412" t="s">
        <v>110</v>
      </c>
      <c r="D157" s="413" t="s">
        <v>18</v>
      </c>
      <c r="E157" s="413" t="s">
        <v>108</v>
      </c>
      <c r="F157" s="414" t="s">
        <v>288</v>
      </c>
      <c r="G157" s="415" t="s">
        <v>132</v>
      </c>
      <c r="H157" s="391">
        <v>5054000</v>
      </c>
      <c r="I157" s="385">
        <v>5054000</v>
      </c>
      <c r="J157" s="385">
        <v>5053566.82</v>
      </c>
      <c r="K157" s="386">
        <f t="shared" si="4"/>
        <v>99.99142896715473</v>
      </c>
    </row>
    <row r="158" spans="1:11" s="2" customFormat="1" ht="18">
      <c r="A158" s="366"/>
      <c r="B158" s="395" t="s">
        <v>232</v>
      </c>
      <c r="C158" s="412" t="s">
        <v>110</v>
      </c>
      <c r="D158" s="413" t="s">
        <v>18</v>
      </c>
      <c r="E158" s="413" t="s">
        <v>109</v>
      </c>
      <c r="F158" s="414" t="s">
        <v>276</v>
      </c>
      <c r="G158" s="415"/>
      <c r="H158" s="394">
        <f aca="true" t="shared" si="7" ref="H158:J159">H159</f>
        <v>285000</v>
      </c>
      <c r="I158" s="385">
        <f t="shared" si="7"/>
        <v>285000</v>
      </c>
      <c r="J158" s="385">
        <f t="shared" si="7"/>
        <v>285000</v>
      </c>
      <c r="K158" s="386">
        <f t="shared" si="4"/>
        <v>100</v>
      </c>
    </row>
    <row r="159" spans="1:11" s="2" customFormat="1" ht="36">
      <c r="A159" s="366"/>
      <c r="B159" s="395" t="s">
        <v>187</v>
      </c>
      <c r="C159" s="387" t="s">
        <v>110</v>
      </c>
      <c r="D159" s="388" t="s">
        <v>18</v>
      </c>
      <c r="E159" s="388" t="s">
        <v>109</v>
      </c>
      <c r="F159" s="389" t="s">
        <v>285</v>
      </c>
      <c r="G159" s="390"/>
      <c r="H159" s="391">
        <f t="shared" si="7"/>
        <v>285000</v>
      </c>
      <c r="I159" s="385">
        <f t="shared" si="7"/>
        <v>285000</v>
      </c>
      <c r="J159" s="385">
        <f t="shared" si="7"/>
        <v>285000</v>
      </c>
      <c r="K159" s="386">
        <f t="shared" si="4"/>
        <v>100</v>
      </c>
    </row>
    <row r="160" spans="1:11" s="2" customFormat="1" ht="18">
      <c r="A160" s="366"/>
      <c r="B160" s="395" t="s">
        <v>141</v>
      </c>
      <c r="C160" s="387" t="s">
        <v>110</v>
      </c>
      <c r="D160" s="388" t="s">
        <v>18</v>
      </c>
      <c r="E160" s="388" t="s">
        <v>109</v>
      </c>
      <c r="F160" s="389" t="s">
        <v>285</v>
      </c>
      <c r="G160" s="390" t="s">
        <v>142</v>
      </c>
      <c r="H160" s="394">
        <v>285000</v>
      </c>
      <c r="I160" s="385">
        <v>285000</v>
      </c>
      <c r="J160" s="385">
        <v>285000</v>
      </c>
      <c r="K160" s="386">
        <f t="shared" si="4"/>
        <v>100</v>
      </c>
    </row>
    <row r="161" spans="1:11" s="2" customFormat="1" ht="18">
      <c r="A161" s="366"/>
      <c r="B161" s="395" t="s">
        <v>236</v>
      </c>
      <c r="C161" s="387" t="s">
        <v>110</v>
      </c>
      <c r="D161" s="388" t="s">
        <v>18</v>
      </c>
      <c r="E161" s="388" t="s">
        <v>110</v>
      </c>
      <c r="F161" s="389" t="s">
        <v>276</v>
      </c>
      <c r="G161" s="390"/>
      <c r="H161" s="391">
        <f>H162+H164+H166+H168</f>
        <v>12933923</v>
      </c>
      <c r="I161" s="385">
        <f>I162+I164+I166+I168</f>
        <v>12933923</v>
      </c>
      <c r="J161" s="385">
        <f>J162+J164+J166+J168</f>
        <v>12933022.22</v>
      </c>
      <c r="K161" s="386">
        <f t="shared" si="4"/>
        <v>99.99303552371543</v>
      </c>
    </row>
    <row r="162" spans="1:11" s="2" customFormat="1" ht="36">
      <c r="A162" s="366"/>
      <c r="B162" s="395" t="s">
        <v>523</v>
      </c>
      <c r="C162" s="387" t="s">
        <v>110</v>
      </c>
      <c r="D162" s="388" t="s">
        <v>18</v>
      </c>
      <c r="E162" s="388" t="s">
        <v>110</v>
      </c>
      <c r="F162" s="389" t="s">
        <v>278</v>
      </c>
      <c r="G162" s="390"/>
      <c r="H162" s="394">
        <f>H163</f>
        <v>11643500</v>
      </c>
      <c r="I162" s="385">
        <f>I163</f>
        <v>11643500</v>
      </c>
      <c r="J162" s="385">
        <f>J163</f>
        <v>11643500</v>
      </c>
      <c r="K162" s="386">
        <f t="shared" si="4"/>
        <v>100</v>
      </c>
    </row>
    <row r="163" spans="1:11" s="2" customFormat="1" ht="36">
      <c r="A163" s="366"/>
      <c r="B163" s="395" t="s">
        <v>131</v>
      </c>
      <c r="C163" s="412" t="s">
        <v>110</v>
      </c>
      <c r="D163" s="413" t="s">
        <v>18</v>
      </c>
      <c r="E163" s="413" t="s">
        <v>110</v>
      </c>
      <c r="F163" s="389" t="s">
        <v>278</v>
      </c>
      <c r="G163" s="390" t="s">
        <v>132</v>
      </c>
      <c r="H163" s="391">
        <v>11643500</v>
      </c>
      <c r="I163" s="385">
        <v>11643500</v>
      </c>
      <c r="J163" s="385">
        <v>11643500</v>
      </c>
      <c r="K163" s="386">
        <f t="shared" si="4"/>
        <v>100</v>
      </c>
    </row>
    <row r="164" spans="1:11" s="2" customFormat="1" ht="36">
      <c r="A164" s="366"/>
      <c r="B164" s="380" t="s">
        <v>235</v>
      </c>
      <c r="C164" s="412" t="s">
        <v>110</v>
      </c>
      <c r="D164" s="413" t="s">
        <v>18</v>
      </c>
      <c r="E164" s="413" t="s">
        <v>110</v>
      </c>
      <c r="F164" s="414" t="s">
        <v>288</v>
      </c>
      <c r="G164" s="415"/>
      <c r="H164" s="391">
        <f>H165</f>
        <v>258200</v>
      </c>
      <c r="I164" s="385">
        <f>I165</f>
        <v>258200</v>
      </c>
      <c r="J164" s="385">
        <f>J165</f>
        <v>257300</v>
      </c>
      <c r="K164" s="386">
        <f t="shared" si="4"/>
        <v>99.65143299767621</v>
      </c>
    </row>
    <row r="165" spans="1:11" s="2" customFormat="1" ht="36">
      <c r="A165" s="366"/>
      <c r="B165" s="392" t="s">
        <v>131</v>
      </c>
      <c r="C165" s="387" t="s">
        <v>110</v>
      </c>
      <c r="D165" s="388" t="s">
        <v>18</v>
      </c>
      <c r="E165" s="388" t="s">
        <v>110</v>
      </c>
      <c r="F165" s="389" t="s">
        <v>288</v>
      </c>
      <c r="G165" s="390" t="s">
        <v>132</v>
      </c>
      <c r="H165" s="394">
        <v>258200</v>
      </c>
      <c r="I165" s="385">
        <v>258200</v>
      </c>
      <c r="J165" s="385">
        <v>257300</v>
      </c>
      <c r="K165" s="386">
        <f t="shared" si="4"/>
        <v>99.65143299767621</v>
      </c>
    </row>
    <row r="166" spans="1:11" s="2" customFormat="1" ht="54">
      <c r="A166" s="366"/>
      <c r="B166" s="392" t="s">
        <v>146</v>
      </c>
      <c r="C166" s="387" t="s">
        <v>110</v>
      </c>
      <c r="D166" s="388" t="s">
        <v>18</v>
      </c>
      <c r="E166" s="388" t="s">
        <v>110</v>
      </c>
      <c r="F166" s="389" t="s">
        <v>289</v>
      </c>
      <c r="G166" s="390"/>
      <c r="H166" s="394">
        <f>H167</f>
        <v>471000</v>
      </c>
      <c r="I166" s="385">
        <f>I167</f>
        <v>471000</v>
      </c>
      <c r="J166" s="394">
        <f>J167</f>
        <v>471000</v>
      </c>
      <c r="K166" s="386">
        <f t="shared" si="4"/>
        <v>100</v>
      </c>
    </row>
    <row r="167" spans="1:11" s="2" customFormat="1" ht="36">
      <c r="A167" s="366"/>
      <c r="B167" s="392" t="s">
        <v>131</v>
      </c>
      <c r="C167" s="387" t="s">
        <v>110</v>
      </c>
      <c r="D167" s="388" t="s">
        <v>18</v>
      </c>
      <c r="E167" s="388" t="s">
        <v>110</v>
      </c>
      <c r="F167" s="389" t="s">
        <v>289</v>
      </c>
      <c r="G167" s="390" t="s">
        <v>132</v>
      </c>
      <c r="H167" s="394">
        <v>471000</v>
      </c>
      <c r="I167" s="385">
        <v>471000</v>
      </c>
      <c r="J167" s="391">
        <v>471000</v>
      </c>
      <c r="K167" s="386">
        <f t="shared" si="4"/>
        <v>100</v>
      </c>
    </row>
    <row r="168" spans="1:11" s="2" customFormat="1" ht="18">
      <c r="A168" s="366"/>
      <c r="B168" s="392" t="s">
        <v>698</v>
      </c>
      <c r="C168" s="387" t="s">
        <v>110</v>
      </c>
      <c r="D168" s="388" t="s">
        <v>18</v>
      </c>
      <c r="E168" s="388" t="s">
        <v>110</v>
      </c>
      <c r="F168" s="389" t="s">
        <v>699</v>
      </c>
      <c r="G168" s="390"/>
      <c r="H168" s="391">
        <f>H169</f>
        <v>561223</v>
      </c>
      <c r="I168" s="385">
        <f>I169</f>
        <v>561223</v>
      </c>
      <c r="J168" s="385">
        <f>J169</f>
        <v>561222.22</v>
      </c>
      <c r="K168" s="386">
        <f t="shared" si="4"/>
        <v>99.99986101781288</v>
      </c>
    </row>
    <row r="169" spans="1:11" s="2" customFormat="1" ht="36">
      <c r="A169" s="366"/>
      <c r="B169" s="392" t="s">
        <v>131</v>
      </c>
      <c r="C169" s="387" t="s">
        <v>110</v>
      </c>
      <c r="D169" s="388" t="s">
        <v>18</v>
      </c>
      <c r="E169" s="388" t="s">
        <v>110</v>
      </c>
      <c r="F169" s="389" t="s">
        <v>699</v>
      </c>
      <c r="G169" s="390" t="s">
        <v>132</v>
      </c>
      <c r="H169" s="394">
        <v>561223</v>
      </c>
      <c r="I169" s="385">
        <v>561223</v>
      </c>
      <c r="J169" s="385">
        <v>561222.22</v>
      </c>
      <c r="K169" s="386">
        <f t="shared" si="4"/>
        <v>99.99986101781288</v>
      </c>
    </row>
    <row r="170" spans="1:11" s="2" customFormat="1" ht="36">
      <c r="A170" s="366"/>
      <c r="B170" s="411" t="s">
        <v>237</v>
      </c>
      <c r="C170" s="387" t="s">
        <v>110</v>
      </c>
      <c r="D170" s="388" t="s">
        <v>18</v>
      </c>
      <c r="E170" s="388" t="s">
        <v>98</v>
      </c>
      <c r="F170" s="389" t="s">
        <v>276</v>
      </c>
      <c r="G170" s="390"/>
      <c r="H170" s="391">
        <f>H171+H175+H177+H179</f>
        <v>21471012</v>
      </c>
      <c r="I170" s="385">
        <f>I171+I175+I177+I179</f>
        <v>21471012</v>
      </c>
      <c r="J170" s="385">
        <f>J171+J175+J177+J179</f>
        <v>21164067</v>
      </c>
      <c r="K170" s="386">
        <f t="shared" si="4"/>
        <v>98.57042136625884</v>
      </c>
    </row>
    <row r="171" spans="1:11" s="2" customFormat="1" ht="36">
      <c r="A171" s="366"/>
      <c r="B171" s="411" t="s">
        <v>523</v>
      </c>
      <c r="C171" s="387" t="s">
        <v>110</v>
      </c>
      <c r="D171" s="388" t="s">
        <v>18</v>
      </c>
      <c r="E171" s="388" t="s">
        <v>98</v>
      </c>
      <c r="F171" s="389" t="s">
        <v>278</v>
      </c>
      <c r="G171" s="390"/>
      <c r="H171" s="391">
        <f>SUM(H172:H174)</f>
        <v>14613700</v>
      </c>
      <c r="I171" s="385">
        <f>SUM(I172:I174)</f>
        <v>14613699.99</v>
      </c>
      <c r="J171" s="385">
        <f>SUM(J172:J174)</f>
        <v>14613699.99</v>
      </c>
      <c r="K171" s="386">
        <f t="shared" si="4"/>
        <v>100</v>
      </c>
    </row>
    <row r="172" spans="1:11" s="2" customFormat="1" ht="90">
      <c r="A172" s="366"/>
      <c r="B172" s="411" t="s">
        <v>121</v>
      </c>
      <c r="C172" s="387" t="s">
        <v>110</v>
      </c>
      <c r="D172" s="388" t="s">
        <v>18</v>
      </c>
      <c r="E172" s="388" t="s">
        <v>98</v>
      </c>
      <c r="F172" s="389" t="s">
        <v>278</v>
      </c>
      <c r="G172" s="390" t="s">
        <v>122</v>
      </c>
      <c r="H172" s="394">
        <v>13349300</v>
      </c>
      <c r="I172" s="385">
        <v>13349300</v>
      </c>
      <c r="J172" s="394">
        <v>13349300</v>
      </c>
      <c r="K172" s="386">
        <f t="shared" si="4"/>
        <v>100</v>
      </c>
    </row>
    <row r="173" spans="1:11" s="2" customFormat="1" ht="36">
      <c r="A173" s="366"/>
      <c r="B173" s="380" t="s">
        <v>225</v>
      </c>
      <c r="C173" s="412" t="s">
        <v>110</v>
      </c>
      <c r="D173" s="413" t="s">
        <v>18</v>
      </c>
      <c r="E173" s="413" t="s">
        <v>98</v>
      </c>
      <c r="F173" s="389" t="s">
        <v>278</v>
      </c>
      <c r="G173" s="415" t="s">
        <v>123</v>
      </c>
      <c r="H173" s="391">
        <v>1217400</v>
      </c>
      <c r="I173" s="385">
        <f>1217400-0.01</f>
        <v>1217399.99</v>
      </c>
      <c r="J173" s="385">
        <v>1217399.99</v>
      </c>
      <c r="K173" s="386">
        <f t="shared" si="4"/>
        <v>100</v>
      </c>
    </row>
    <row r="174" spans="1:11" s="2" customFormat="1" ht="18">
      <c r="A174" s="366"/>
      <c r="B174" s="395" t="s">
        <v>124</v>
      </c>
      <c r="C174" s="412" t="s">
        <v>110</v>
      </c>
      <c r="D174" s="413" t="s">
        <v>18</v>
      </c>
      <c r="E174" s="413" t="s">
        <v>98</v>
      </c>
      <c r="F174" s="389" t="s">
        <v>278</v>
      </c>
      <c r="G174" s="415" t="s">
        <v>125</v>
      </c>
      <c r="H174" s="391">
        <v>47000</v>
      </c>
      <c r="I174" s="385">
        <v>47000</v>
      </c>
      <c r="J174" s="385">
        <v>47000</v>
      </c>
      <c r="K174" s="386">
        <f t="shared" si="4"/>
        <v>100</v>
      </c>
    </row>
    <row r="175" spans="1:11" s="2" customFormat="1" ht="18">
      <c r="A175" s="366"/>
      <c r="B175" s="395" t="s">
        <v>517</v>
      </c>
      <c r="C175" s="412" t="s">
        <v>110</v>
      </c>
      <c r="D175" s="413" t="s">
        <v>18</v>
      </c>
      <c r="E175" s="413" t="s">
        <v>98</v>
      </c>
      <c r="F175" s="414" t="s">
        <v>277</v>
      </c>
      <c r="G175" s="383"/>
      <c r="H175" s="391">
        <f>H176</f>
        <v>1660200</v>
      </c>
      <c r="I175" s="385">
        <f>I176</f>
        <v>1660200</v>
      </c>
      <c r="J175" s="385">
        <f>J176</f>
        <v>1353255</v>
      </c>
      <c r="K175" s="386">
        <f t="shared" si="4"/>
        <v>81.5115648717022</v>
      </c>
    </row>
    <row r="176" spans="1:11" s="2" customFormat="1" ht="36">
      <c r="A176" s="366"/>
      <c r="B176" s="380" t="s">
        <v>225</v>
      </c>
      <c r="C176" s="387" t="s">
        <v>110</v>
      </c>
      <c r="D176" s="388" t="s">
        <v>18</v>
      </c>
      <c r="E176" s="388" t="s">
        <v>98</v>
      </c>
      <c r="F176" s="389" t="s">
        <v>277</v>
      </c>
      <c r="G176" s="383" t="s">
        <v>123</v>
      </c>
      <c r="H176" s="394">
        <v>1660200</v>
      </c>
      <c r="I176" s="385">
        <v>1660200</v>
      </c>
      <c r="J176" s="385">
        <v>1353255</v>
      </c>
      <c r="K176" s="386">
        <f t="shared" si="4"/>
        <v>81.5115648717022</v>
      </c>
    </row>
    <row r="177" spans="1:11" s="2" customFormat="1" ht="90">
      <c r="A177" s="366"/>
      <c r="B177" s="395" t="s">
        <v>700</v>
      </c>
      <c r="C177" s="387" t="s">
        <v>110</v>
      </c>
      <c r="D177" s="388" t="s">
        <v>18</v>
      </c>
      <c r="E177" s="388" t="s">
        <v>98</v>
      </c>
      <c r="F177" s="389" t="s">
        <v>701</v>
      </c>
      <c r="G177" s="390"/>
      <c r="H177" s="394">
        <f>H178</f>
        <v>4247112</v>
      </c>
      <c r="I177" s="385">
        <f>I178</f>
        <v>4247112.01</v>
      </c>
      <c r="J177" s="385">
        <f>J178</f>
        <v>4247112.01</v>
      </c>
      <c r="K177" s="386">
        <f t="shared" si="4"/>
        <v>100</v>
      </c>
    </row>
    <row r="178" spans="1:11" s="2" customFormat="1" ht="36">
      <c r="A178" s="366"/>
      <c r="B178" s="411" t="s">
        <v>225</v>
      </c>
      <c r="C178" s="387" t="s">
        <v>110</v>
      </c>
      <c r="D178" s="388" t="s">
        <v>18</v>
      </c>
      <c r="E178" s="388" t="s">
        <v>98</v>
      </c>
      <c r="F178" s="389" t="s">
        <v>701</v>
      </c>
      <c r="G178" s="390" t="s">
        <v>123</v>
      </c>
      <c r="H178" s="391">
        <v>4247112</v>
      </c>
      <c r="I178" s="385">
        <f>4247112+0.01</f>
        <v>4247112.01</v>
      </c>
      <c r="J178" s="385">
        <v>4247112.01</v>
      </c>
      <c r="K178" s="386">
        <f t="shared" si="4"/>
        <v>100</v>
      </c>
    </row>
    <row r="179" spans="1:11" s="2" customFormat="1" ht="54">
      <c r="A179" s="366"/>
      <c r="B179" s="411" t="s">
        <v>702</v>
      </c>
      <c r="C179" s="387" t="s">
        <v>110</v>
      </c>
      <c r="D179" s="388" t="s">
        <v>18</v>
      </c>
      <c r="E179" s="388" t="s">
        <v>98</v>
      </c>
      <c r="F179" s="389" t="s">
        <v>703</v>
      </c>
      <c r="G179" s="390"/>
      <c r="H179" s="394">
        <f>H180</f>
        <v>950000</v>
      </c>
      <c r="I179" s="385">
        <f>I180</f>
        <v>950000</v>
      </c>
      <c r="J179" s="385">
        <f>J180</f>
        <v>950000</v>
      </c>
      <c r="K179" s="386">
        <f t="shared" si="4"/>
        <v>100</v>
      </c>
    </row>
    <row r="180" spans="1:11" s="2" customFormat="1" ht="36">
      <c r="A180" s="366"/>
      <c r="B180" s="380" t="s">
        <v>225</v>
      </c>
      <c r="C180" s="387" t="s">
        <v>110</v>
      </c>
      <c r="D180" s="388" t="s">
        <v>18</v>
      </c>
      <c r="E180" s="388" t="s">
        <v>98</v>
      </c>
      <c r="F180" s="389" t="s">
        <v>703</v>
      </c>
      <c r="G180" s="383" t="s">
        <v>123</v>
      </c>
      <c r="H180" s="391">
        <v>950000</v>
      </c>
      <c r="I180" s="385">
        <v>950000</v>
      </c>
      <c r="J180" s="385">
        <v>950000</v>
      </c>
      <c r="K180" s="386">
        <f t="shared" si="4"/>
        <v>100</v>
      </c>
    </row>
    <row r="181" spans="1:11" s="2" customFormat="1" ht="36">
      <c r="A181" s="366"/>
      <c r="B181" s="380" t="s">
        <v>535</v>
      </c>
      <c r="C181" s="387" t="s">
        <v>110</v>
      </c>
      <c r="D181" s="388" t="s">
        <v>18</v>
      </c>
      <c r="E181" s="388" t="s">
        <v>101</v>
      </c>
      <c r="F181" s="389" t="s">
        <v>276</v>
      </c>
      <c r="G181" s="390"/>
      <c r="H181" s="391">
        <f aca="true" t="shared" si="8" ref="H181:J182">H182</f>
        <v>289000</v>
      </c>
      <c r="I181" s="385">
        <f t="shared" si="8"/>
        <v>289000</v>
      </c>
      <c r="J181" s="385">
        <f t="shared" si="8"/>
        <v>289000</v>
      </c>
      <c r="K181" s="386">
        <f t="shared" si="4"/>
        <v>100</v>
      </c>
    </row>
    <row r="182" spans="1:11" s="2" customFormat="1" ht="36">
      <c r="A182" s="366"/>
      <c r="B182" s="380" t="s">
        <v>536</v>
      </c>
      <c r="C182" s="387" t="s">
        <v>110</v>
      </c>
      <c r="D182" s="388" t="s">
        <v>18</v>
      </c>
      <c r="E182" s="388" t="s">
        <v>101</v>
      </c>
      <c r="F182" s="389" t="s">
        <v>537</v>
      </c>
      <c r="G182" s="415"/>
      <c r="H182" s="391">
        <f t="shared" si="8"/>
        <v>289000</v>
      </c>
      <c r="I182" s="385">
        <f t="shared" si="8"/>
        <v>289000</v>
      </c>
      <c r="J182" s="385">
        <f t="shared" si="8"/>
        <v>289000</v>
      </c>
      <c r="K182" s="386">
        <f t="shared" si="4"/>
        <v>100</v>
      </c>
    </row>
    <row r="183" spans="1:11" s="2" customFormat="1" ht="36">
      <c r="A183" s="366"/>
      <c r="B183" s="380" t="s">
        <v>131</v>
      </c>
      <c r="C183" s="387" t="s">
        <v>110</v>
      </c>
      <c r="D183" s="388" t="s">
        <v>18</v>
      </c>
      <c r="E183" s="388" t="s">
        <v>101</v>
      </c>
      <c r="F183" s="389" t="s">
        <v>537</v>
      </c>
      <c r="G183" s="415" t="s">
        <v>132</v>
      </c>
      <c r="H183" s="394">
        <v>289000</v>
      </c>
      <c r="I183" s="385">
        <v>289000</v>
      </c>
      <c r="J183" s="385">
        <v>289000</v>
      </c>
      <c r="K183" s="386">
        <f t="shared" si="4"/>
        <v>100</v>
      </c>
    </row>
    <row r="184" spans="1:11" s="2" customFormat="1" ht="36">
      <c r="A184" s="366"/>
      <c r="B184" s="380" t="s">
        <v>238</v>
      </c>
      <c r="C184" s="387" t="s">
        <v>110</v>
      </c>
      <c r="D184" s="388" t="s">
        <v>24</v>
      </c>
      <c r="E184" s="388" t="s">
        <v>275</v>
      </c>
      <c r="F184" s="389" t="s">
        <v>276</v>
      </c>
      <c r="G184" s="415"/>
      <c r="H184" s="394">
        <f>H185</f>
        <v>4829465</v>
      </c>
      <c r="I184" s="385">
        <f>I185</f>
        <v>4829465</v>
      </c>
      <c r="J184" s="385">
        <f>J185</f>
        <v>4318232</v>
      </c>
      <c r="K184" s="386">
        <f t="shared" si="4"/>
        <v>89.414293301639</v>
      </c>
    </row>
    <row r="185" spans="1:11" s="2" customFormat="1" ht="90">
      <c r="A185" s="366"/>
      <c r="B185" s="380" t="s">
        <v>239</v>
      </c>
      <c r="C185" s="387" t="s">
        <v>110</v>
      </c>
      <c r="D185" s="388" t="s">
        <v>24</v>
      </c>
      <c r="E185" s="388" t="s">
        <v>110</v>
      </c>
      <c r="F185" s="389" t="s">
        <v>276</v>
      </c>
      <c r="G185" s="390"/>
      <c r="H185" s="394">
        <f>H186+H189</f>
        <v>4829465</v>
      </c>
      <c r="I185" s="385">
        <f>I186+I189</f>
        <v>4829465</v>
      </c>
      <c r="J185" s="385">
        <f>J186+J189</f>
        <v>4318232</v>
      </c>
      <c r="K185" s="386">
        <f t="shared" si="4"/>
        <v>89.414293301639</v>
      </c>
    </row>
    <row r="186" spans="1:11" s="2" customFormat="1" ht="36">
      <c r="A186" s="366"/>
      <c r="B186" s="380" t="s">
        <v>235</v>
      </c>
      <c r="C186" s="387" t="s">
        <v>110</v>
      </c>
      <c r="D186" s="388" t="s">
        <v>24</v>
      </c>
      <c r="E186" s="388" t="s">
        <v>110</v>
      </c>
      <c r="F186" s="389" t="s">
        <v>288</v>
      </c>
      <c r="G186" s="390"/>
      <c r="H186" s="391">
        <f>SUM(H187:H188)</f>
        <v>4787359</v>
      </c>
      <c r="I186" s="385">
        <f>SUM(I187:I188)</f>
        <v>4787359</v>
      </c>
      <c r="J186" s="385">
        <f>SUM(J187:J188)</f>
        <v>4276126</v>
      </c>
      <c r="K186" s="386">
        <f t="shared" si="4"/>
        <v>89.32118940735383</v>
      </c>
    </row>
    <row r="187" spans="1:11" s="2" customFormat="1" ht="36">
      <c r="A187" s="366"/>
      <c r="B187" s="380" t="s">
        <v>225</v>
      </c>
      <c r="C187" s="387" t="s">
        <v>110</v>
      </c>
      <c r="D187" s="388" t="s">
        <v>24</v>
      </c>
      <c r="E187" s="388" t="s">
        <v>110</v>
      </c>
      <c r="F187" s="389" t="s">
        <v>288</v>
      </c>
      <c r="G187" s="415" t="s">
        <v>123</v>
      </c>
      <c r="H187" s="394">
        <v>4769465</v>
      </c>
      <c r="I187" s="385">
        <v>4769465</v>
      </c>
      <c r="J187" s="391">
        <v>4258232</v>
      </c>
      <c r="K187" s="386">
        <f t="shared" si="4"/>
        <v>89.28112482217607</v>
      </c>
    </row>
    <row r="188" spans="1:11" s="2" customFormat="1" ht="36">
      <c r="A188" s="366"/>
      <c r="B188" s="380" t="s">
        <v>131</v>
      </c>
      <c r="C188" s="387" t="s">
        <v>110</v>
      </c>
      <c r="D188" s="388" t="s">
        <v>24</v>
      </c>
      <c r="E188" s="388" t="s">
        <v>110</v>
      </c>
      <c r="F188" s="389" t="s">
        <v>288</v>
      </c>
      <c r="G188" s="415" t="s">
        <v>132</v>
      </c>
      <c r="H188" s="394">
        <v>17894</v>
      </c>
      <c r="I188" s="385">
        <v>17894</v>
      </c>
      <c r="J188" s="385">
        <v>17894</v>
      </c>
      <c r="K188" s="386">
        <f t="shared" si="4"/>
        <v>100</v>
      </c>
    </row>
    <row r="189" spans="1:11" s="2" customFormat="1" ht="36">
      <c r="A189" s="366"/>
      <c r="B189" s="380" t="s">
        <v>347</v>
      </c>
      <c r="C189" s="387" t="s">
        <v>110</v>
      </c>
      <c r="D189" s="388" t="s">
        <v>24</v>
      </c>
      <c r="E189" s="388" t="s">
        <v>110</v>
      </c>
      <c r="F189" s="389" t="s">
        <v>348</v>
      </c>
      <c r="G189" s="390"/>
      <c r="H189" s="394">
        <f>H190</f>
        <v>42106</v>
      </c>
      <c r="I189" s="385">
        <f>I190</f>
        <v>42106</v>
      </c>
      <c r="J189" s="385">
        <f>J190</f>
        <v>42106</v>
      </c>
      <c r="K189" s="386">
        <f t="shared" si="4"/>
        <v>100</v>
      </c>
    </row>
    <row r="190" spans="1:11" s="2" customFormat="1" ht="36">
      <c r="A190" s="366"/>
      <c r="B190" s="416" t="s">
        <v>131</v>
      </c>
      <c r="C190" s="387" t="s">
        <v>110</v>
      </c>
      <c r="D190" s="388" t="s">
        <v>24</v>
      </c>
      <c r="E190" s="388" t="s">
        <v>110</v>
      </c>
      <c r="F190" s="417" t="s">
        <v>348</v>
      </c>
      <c r="G190" s="418" t="s">
        <v>132</v>
      </c>
      <c r="H190" s="391">
        <v>42106</v>
      </c>
      <c r="I190" s="385">
        <v>42106</v>
      </c>
      <c r="J190" s="385">
        <v>42106</v>
      </c>
      <c r="K190" s="386">
        <f t="shared" si="4"/>
        <v>100</v>
      </c>
    </row>
    <row r="191" spans="1:11" s="2" customFormat="1" ht="36">
      <c r="A191" s="366"/>
      <c r="B191" s="392" t="s">
        <v>191</v>
      </c>
      <c r="C191" s="387" t="s">
        <v>110</v>
      </c>
      <c r="D191" s="388" t="s">
        <v>128</v>
      </c>
      <c r="E191" s="388" t="s">
        <v>275</v>
      </c>
      <c r="F191" s="419" t="s">
        <v>276</v>
      </c>
      <c r="G191" s="420"/>
      <c r="H191" s="394">
        <f>H192+H205+H208</f>
        <v>12057300</v>
      </c>
      <c r="I191" s="385">
        <f>I192+I205+I208</f>
        <v>12057300</v>
      </c>
      <c r="J191" s="391">
        <f>J192+J205+J208</f>
        <v>12048806.970000003</v>
      </c>
      <c r="K191" s="386">
        <f t="shared" si="4"/>
        <v>99.92956109576772</v>
      </c>
    </row>
    <row r="192" spans="1:11" s="2" customFormat="1" ht="36">
      <c r="A192" s="366"/>
      <c r="B192" s="392" t="s">
        <v>234</v>
      </c>
      <c r="C192" s="421" t="s">
        <v>110</v>
      </c>
      <c r="D192" s="422" t="s">
        <v>128</v>
      </c>
      <c r="E192" s="422" t="s">
        <v>108</v>
      </c>
      <c r="F192" s="423" t="s">
        <v>276</v>
      </c>
      <c r="G192" s="424"/>
      <c r="H192" s="391">
        <f>H193+H197+H201+H203</f>
        <v>11907300</v>
      </c>
      <c r="I192" s="385">
        <f>I193+I197+I201+I203</f>
        <v>11907300</v>
      </c>
      <c r="J192" s="385">
        <f>J193+J197+J201+J203</f>
        <v>11899216.010000002</v>
      </c>
      <c r="K192" s="386">
        <f t="shared" si="4"/>
        <v>99.9321089583701</v>
      </c>
    </row>
    <row r="193" spans="1:11" s="2" customFormat="1" ht="36">
      <c r="A193" s="366"/>
      <c r="B193" s="392" t="s">
        <v>120</v>
      </c>
      <c r="C193" s="421" t="s">
        <v>110</v>
      </c>
      <c r="D193" s="422" t="s">
        <v>128</v>
      </c>
      <c r="E193" s="422" t="s">
        <v>108</v>
      </c>
      <c r="F193" s="423" t="s">
        <v>286</v>
      </c>
      <c r="G193" s="424"/>
      <c r="H193" s="391">
        <f>SUM(H194:H196)</f>
        <v>3265900</v>
      </c>
      <c r="I193" s="385">
        <f>SUM(I194:I196)</f>
        <v>3265900</v>
      </c>
      <c r="J193" s="385">
        <f>SUM(J194:J196)</f>
        <v>3265813.55</v>
      </c>
      <c r="K193" s="386">
        <f t="shared" si="4"/>
        <v>99.99735295018219</v>
      </c>
    </row>
    <row r="194" spans="1:11" s="2" customFormat="1" ht="90">
      <c r="A194" s="366"/>
      <c r="B194" s="392" t="s">
        <v>121</v>
      </c>
      <c r="C194" s="421" t="s">
        <v>110</v>
      </c>
      <c r="D194" s="422" t="s">
        <v>128</v>
      </c>
      <c r="E194" s="422" t="s">
        <v>108</v>
      </c>
      <c r="F194" s="423" t="s">
        <v>286</v>
      </c>
      <c r="G194" s="425" t="s">
        <v>122</v>
      </c>
      <c r="H194" s="394">
        <v>3080800</v>
      </c>
      <c r="I194" s="385">
        <v>3080800</v>
      </c>
      <c r="J194" s="385">
        <v>3080800</v>
      </c>
      <c r="K194" s="386">
        <f t="shared" si="4"/>
        <v>100</v>
      </c>
    </row>
    <row r="195" spans="1:11" s="2" customFormat="1" ht="36">
      <c r="A195" s="366"/>
      <c r="B195" s="392" t="s">
        <v>225</v>
      </c>
      <c r="C195" s="426" t="s">
        <v>110</v>
      </c>
      <c r="D195" s="426" t="s">
        <v>128</v>
      </c>
      <c r="E195" s="422" t="s">
        <v>108</v>
      </c>
      <c r="F195" s="423" t="s">
        <v>286</v>
      </c>
      <c r="G195" s="425" t="s">
        <v>123</v>
      </c>
      <c r="H195" s="391">
        <v>180700</v>
      </c>
      <c r="I195" s="385">
        <v>180700</v>
      </c>
      <c r="J195" s="385">
        <v>180613.55</v>
      </c>
      <c r="K195" s="386">
        <f t="shared" si="4"/>
        <v>99.95215827338129</v>
      </c>
    </row>
    <row r="196" spans="1:11" s="2" customFormat="1" ht="18">
      <c r="A196" s="366"/>
      <c r="B196" s="392" t="s">
        <v>124</v>
      </c>
      <c r="C196" s="426" t="s">
        <v>110</v>
      </c>
      <c r="D196" s="426" t="s">
        <v>128</v>
      </c>
      <c r="E196" s="422" t="s">
        <v>108</v>
      </c>
      <c r="F196" s="423" t="s">
        <v>286</v>
      </c>
      <c r="G196" s="425" t="s">
        <v>125</v>
      </c>
      <c r="H196" s="391">
        <v>4400</v>
      </c>
      <c r="I196" s="385">
        <v>4400</v>
      </c>
      <c r="J196" s="385">
        <v>4400</v>
      </c>
      <c r="K196" s="386">
        <f t="shared" si="4"/>
        <v>100</v>
      </c>
    </row>
    <row r="197" spans="1:11" s="2" customFormat="1" ht="36">
      <c r="A197" s="366"/>
      <c r="B197" s="392" t="s">
        <v>523</v>
      </c>
      <c r="C197" s="426" t="s">
        <v>110</v>
      </c>
      <c r="D197" s="426" t="s">
        <v>128</v>
      </c>
      <c r="E197" s="422" t="s">
        <v>108</v>
      </c>
      <c r="F197" s="423" t="s">
        <v>278</v>
      </c>
      <c r="G197" s="425"/>
      <c r="H197" s="394">
        <f>SUM(H198:H200)</f>
        <v>7717900</v>
      </c>
      <c r="I197" s="385">
        <f>SUM(I198:I200)</f>
        <v>7717900</v>
      </c>
      <c r="J197" s="385">
        <f>SUM(J198:J200)</f>
        <v>7717669.5</v>
      </c>
      <c r="K197" s="386">
        <f t="shared" si="4"/>
        <v>99.99701343629745</v>
      </c>
    </row>
    <row r="198" spans="1:11" s="2" customFormat="1" ht="90">
      <c r="A198" s="366"/>
      <c r="B198" s="406" t="s">
        <v>121</v>
      </c>
      <c r="C198" s="427" t="s">
        <v>110</v>
      </c>
      <c r="D198" s="427" t="s">
        <v>128</v>
      </c>
      <c r="E198" s="428" t="s">
        <v>108</v>
      </c>
      <c r="F198" s="429" t="s">
        <v>278</v>
      </c>
      <c r="G198" s="383" t="s">
        <v>122</v>
      </c>
      <c r="H198" s="391">
        <v>6996900</v>
      </c>
      <c r="I198" s="385">
        <v>6996900</v>
      </c>
      <c r="J198" s="385">
        <v>6996900</v>
      </c>
      <c r="K198" s="386">
        <f t="shared" si="4"/>
        <v>100</v>
      </c>
    </row>
    <row r="199" spans="1:11" s="2" customFormat="1" ht="36">
      <c r="A199" s="409"/>
      <c r="B199" s="561" t="s">
        <v>225</v>
      </c>
      <c r="C199" s="401" t="s">
        <v>110</v>
      </c>
      <c r="D199" s="401" t="s">
        <v>128</v>
      </c>
      <c r="E199" s="401" t="s">
        <v>108</v>
      </c>
      <c r="F199" s="402" t="s">
        <v>278</v>
      </c>
      <c r="G199" s="403" t="s">
        <v>123</v>
      </c>
      <c r="H199" s="445">
        <v>719300</v>
      </c>
      <c r="I199" s="385">
        <v>719300</v>
      </c>
      <c r="J199" s="385">
        <v>719069.5</v>
      </c>
      <c r="K199" s="386">
        <f t="shared" si="4"/>
        <v>99.96795495620742</v>
      </c>
    </row>
    <row r="200" spans="1:11" s="2" customFormat="1" ht="18">
      <c r="A200" s="366"/>
      <c r="B200" s="410" t="s">
        <v>124</v>
      </c>
      <c r="C200" s="387" t="s">
        <v>110</v>
      </c>
      <c r="D200" s="388" t="s">
        <v>128</v>
      </c>
      <c r="E200" s="388" t="s">
        <v>108</v>
      </c>
      <c r="F200" s="389" t="s">
        <v>278</v>
      </c>
      <c r="G200" s="383" t="s">
        <v>125</v>
      </c>
      <c r="H200" s="391">
        <v>1700</v>
      </c>
      <c r="I200" s="385">
        <v>1700</v>
      </c>
      <c r="J200" s="385">
        <v>1700</v>
      </c>
      <c r="K200" s="386">
        <f t="shared" si="4"/>
        <v>100</v>
      </c>
    </row>
    <row r="201" spans="1:11" s="2" customFormat="1" ht="18">
      <c r="A201" s="366"/>
      <c r="B201" s="380" t="s">
        <v>517</v>
      </c>
      <c r="C201" s="387" t="s">
        <v>110</v>
      </c>
      <c r="D201" s="388" t="s">
        <v>128</v>
      </c>
      <c r="E201" s="388" t="s">
        <v>108</v>
      </c>
      <c r="F201" s="389" t="s">
        <v>277</v>
      </c>
      <c r="G201" s="383"/>
      <c r="H201" s="391">
        <f>H202</f>
        <v>397500</v>
      </c>
      <c r="I201" s="385">
        <f>I202</f>
        <v>397500</v>
      </c>
      <c r="J201" s="385">
        <f>J202</f>
        <v>397413</v>
      </c>
      <c r="K201" s="386">
        <f t="shared" si="4"/>
        <v>99.97811320754717</v>
      </c>
    </row>
    <row r="202" spans="1:11" s="2" customFormat="1" ht="36">
      <c r="A202" s="366"/>
      <c r="B202" s="380" t="s">
        <v>225</v>
      </c>
      <c r="C202" s="387" t="s">
        <v>110</v>
      </c>
      <c r="D202" s="388" t="s">
        <v>128</v>
      </c>
      <c r="E202" s="388" t="s">
        <v>108</v>
      </c>
      <c r="F202" s="389" t="s">
        <v>277</v>
      </c>
      <c r="G202" s="390" t="s">
        <v>123</v>
      </c>
      <c r="H202" s="391">
        <v>397500</v>
      </c>
      <c r="I202" s="385">
        <v>397500</v>
      </c>
      <c r="J202" s="385">
        <v>397413</v>
      </c>
      <c r="K202" s="386">
        <f t="shared" si="4"/>
        <v>99.97811320754717</v>
      </c>
    </row>
    <row r="203" spans="1:11" s="2" customFormat="1" ht="54">
      <c r="A203" s="366"/>
      <c r="B203" s="380" t="s">
        <v>377</v>
      </c>
      <c r="C203" s="387" t="s">
        <v>110</v>
      </c>
      <c r="D203" s="388" t="s">
        <v>128</v>
      </c>
      <c r="E203" s="388" t="s">
        <v>108</v>
      </c>
      <c r="F203" s="389" t="s">
        <v>378</v>
      </c>
      <c r="G203" s="390"/>
      <c r="H203" s="394">
        <f>H204</f>
        <v>526000</v>
      </c>
      <c r="I203" s="385">
        <f>I204</f>
        <v>526000</v>
      </c>
      <c r="J203" s="385">
        <f>J204</f>
        <v>518319.96</v>
      </c>
      <c r="K203" s="386">
        <f t="shared" si="4"/>
        <v>98.53991634980989</v>
      </c>
    </row>
    <row r="204" spans="1:11" s="2" customFormat="1" ht="36">
      <c r="A204" s="366"/>
      <c r="B204" s="380" t="s">
        <v>225</v>
      </c>
      <c r="C204" s="387" t="s">
        <v>110</v>
      </c>
      <c r="D204" s="388" t="s">
        <v>128</v>
      </c>
      <c r="E204" s="388" t="s">
        <v>108</v>
      </c>
      <c r="F204" s="389" t="s">
        <v>378</v>
      </c>
      <c r="G204" s="390" t="s">
        <v>123</v>
      </c>
      <c r="H204" s="391">
        <v>526000</v>
      </c>
      <c r="I204" s="385">
        <v>526000</v>
      </c>
      <c r="J204" s="385">
        <v>518319.96</v>
      </c>
      <c r="K204" s="386">
        <f aca="true" t="shared" si="9" ref="K204:K269">J204/I204*100</f>
        <v>98.53991634980989</v>
      </c>
    </row>
    <row r="205" spans="1:11" s="2" customFormat="1" ht="36">
      <c r="A205" s="366"/>
      <c r="B205" s="380" t="s">
        <v>351</v>
      </c>
      <c r="C205" s="387" t="s">
        <v>110</v>
      </c>
      <c r="D205" s="388" t="s">
        <v>128</v>
      </c>
      <c r="E205" s="388" t="s">
        <v>109</v>
      </c>
      <c r="F205" s="389" t="s">
        <v>276</v>
      </c>
      <c r="G205" s="390"/>
      <c r="H205" s="391">
        <f aca="true" t="shared" si="10" ref="H205:J206">H206</f>
        <v>50000</v>
      </c>
      <c r="I205" s="385">
        <f t="shared" si="10"/>
        <v>50000</v>
      </c>
      <c r="J205" s="385">
        <f t="shared" si="10"/>
        <v>50000</v>
      </c>
      <c r="K205" s="386">
        <f t="shared" si="9"/>
        <v>100</v>
      </c>
    </row>
    <row r="206" spans="1:11" s="2" customFormat="1" ht="54">
      <c r="A206" s="366"/>
      <c r="B206" s="392" t="s">
        <v>352</v>
      </c>
      <c r="C206" s="387" t="s">
        <v>110</v>
      </c>
      <c r="D206" s="388" t="s">
        <v>128</v>
      </c>
      <c r="E206" s="388" t="s">
        <v>109</v>
      </c>
      <c r="F206" s="389" t="s">
        <v>312</v>
      </c>
      <c r="G206" s="390"/>
      <c r="H206" s="394">
        <f t="shared" si="10"/>
        <v>50000</v>
      </c>
      <c r="I206" s="385">
        <f t="shared" si="10"/>
        <v>50000</v>
      </c>
      <c r="J206" s="385">
        <f t="shared" si="10"/>
        <v>50000</v>
      </c>
      <c r="K206" s="386">
        <f t="shared" si="9"/>
        <v>100</v>
      </c>
    </row>
    <row r="207" spans="1:11" s="2" customFormat="1" ht="36">
      <c r="A207" s="366"/>
      <c r="B207" s="380" t="s">
        <v>225</v>
      </c>
      <c r="C207" s="387" t="s">
        <v>110</v>
      </c>
      <c r="D207" s="388" t="s">
        <v>128</v>
      </c>
      <c r="E207" s="388" t="s">
        <v>109</v>
      </c>
      <c r="F207" s="389" t="s">
        <v>312</v>
      </c>
      <c r="G207" s="390" t="s">
        <v>123</v>
      </c>
      <c r="H207" s="394">
        <v>50000</v>
      </c>
      <c r="I207" s="385">
        <v>50000</v>
      </c>
      <c r="J207" s="385">
        <v>50000</v>
      </c>
      <c r="K207" s="386">
        <f t="shared" si="9"/>
        <v>100</v>
      </c>
    </row>
    <row r="208" spans="1:11" s="2" customFormat="1" ht="18">
      <c r="A208" s="366"/>
      <c r="B208" s="380" t="s">
        <v>355</v>
      </c>
      <c r="C208" s="387" t="s">
        <v>110</v>
      </c>
      <c r="D208" s="388" t="s">
        <v>128</v>
      </c>
      <c r="E208" s="388" t="s">
        <v>110</v>
      </c>
      <c r="F208" s="389" t="s">
        <v>276</v>
      </c>
      <c r="G208" s="383"/>
      <c r="H208" s="391">
        <f aca="true" t="shared" si="11" ref="H208:J209">H209</f>
        <v>100000</v>
      </c>
      <c r="I208" s="385">
        <f t="shared" si="11"/>
        <v>100000</v>
      </c>
      <c r="J208" s="385">
        <f t="shared" si="11"/>
        <v>99590.96</v>
      </c>
      <c r="K208" s="386">
        <f t="shared" si="9"/>
        <v>99.59096000000001</v>
      </c>
    </row>
    <row r="209" spans="1:11" s="2" customFormat="1" ht="36">
      <c r="A209" s="366"/>
      <c r="B209" s="380" t="s">
        <v>94</v>
      </c>
      <c r="C209" s="387" t="s">
        <v>110</v>
      </c>
      <c r="D209" s="388" t="s">
        <v>128</v>
      </c>
      <c r="E209" s="388" t="s">
        <v>110</v>
      </c>
      <c r="F209" s="389" t="s">
        <v>300</v>
      </c>
      <c r="G209" s="390"/>
      <c r="H209" s="391">
        <f t="shared" si="11"/>
        <v>100000</v>
      </c>
      <c r="I209" s="385">
        <f t="shared" si="11"/>
        <v>100000</v>
      </c>
      <c r="J209" s="385">
        <f t="shared" si="11"/>
        <v>99590.96</v>
      </c>
      <c r="K209" s="386">
        <f t="shared" si="9"/>
        <v>99.59096000000001</v>
      </c>
    </row>
    <row r="210" spans="1:11" s="2" customFormat="1" ht="18">
      <c r="A210" s="366"/>
      <c r="B210" s="380" t="s">
        <v>124</v>
      </c>
      <c r="C210" s="387" t="s">
        <v>110</v>
      </c>
      <c r="D210" s="388" t="s">
        <v>128</v>
      </c>
      <c r="E210" s="388" t="s">
        <v>110</v>
      </c>
      <c r="F210" s="389" t="s">
        <v>300</v>
      </c>
      <c r="G210" s="390" t="s">
        <v>125</v>
      </c>
      <c r="H210" s="391">
        <v>100000</v>
      </c>
      <c r="I210" s="385">
        <v>100000</v>
      </c>
      <c r="J210" s="385">
        <v>99590.96</v>
      </c>
      <c r="K210" s="386">
        <f t="shared" si="9"/>
        <v>99.59096000000001</v>
      </c>
    </row>
    <row r="211" spans="1:11" s="2" customFormat="1" ht="18">
      <c r="A211" s="366"/>
      <c r="B211" s="380"/>
      <c r="C211" s="387"/>
      <c r="D211" s="388"/>
      <c r="E211" s="388"/>
      <c r="F211" s="389"/>
      <c r="G211" s="390"/>
      <c r="H211" s="394"/>
      <c r="I211" s="385"/>
      <c r="J211" s="385"/>
      <c r="K211" s="386"/>
    </row>
    <row r="212" spans="1:11" s="2" customFormat="1" ht="52.5">
      <c r="A212" s="507">
        <v>3</v>
      </c>
      <c r="B212" s="571" t="s">
        <v>192</v>
      </c>
      <c r="C212" s="509" t="s">
        <v>98</v>
      </c>
      <c r="D212" s="510" t="s">
        <v>119</v>
      </c>
      <c r="E212" s="510" t="s">
        <v>275</v>
      </c>
      <c r="F212" s="511" t="s">
        <v>276</v>
      </c>
      <c r="G212" s="569"/>
      <c r="H212" s="572">
        <f>H213+H220+H249</f>
        <v>47482200</v>
      </c>
      <c r="I212" s="378">
        <f>I213+I220+I249</f>
        <v>47482200</v>
      </c>
      <c r="J212" s="378">
        <f>J213+J220+J249</f>
        <v>46285793.74</v>
      </c>
      <c r="K212" s="371">
        <f t="shared" si="9"/>
        <v>97.48030575668356</v>
      </c>
    </row>
    <row r="213" spans="1:11" s="2" customFormat="1" ht="18">
      <c r="A213" s="366"/>
      <c r="B213" s="380" t="s">
        <v>193</v>
      </c>
      <c r="C213" s="387" t="s">
        <v>98</v>
      </c>
      <c r="D213" s="388" t="s">
        <v>18</v>
      </c>
      <c r="E213" s="388" t="s">
        <v>275</v>
      </c>
      <c r="F213" s="389" t="s">
        <v>276</v>
      </c>
      <c r="G213" s="390"/>
      <c r="H213" s="394">
        <f>H214+H217</f>
        <v>1054900</v>
      </c>
      <c r="I213" s="385">
        <f>I214+I217</f>
        <v>1054900</v>
      </c>
      <c r="J213" s="385">
        <f>J214+J217</f>
        <v>1054900</v>
      </c>
      <c r="K213" s="386">
        <f t="shared" si="9"/>
        <v>100</v>
      </c>
    </row>
    <row r="214" spans="1:12" s="2" customFormat="1" ht="18">
      <c r="A214" s="366"/>
      <c r="B214" s="380" t="s">
        <v>232</v>
      </c>
      <c r="C214" s="387" t="s">
        <v>98</v>
      </c>
      <c r="D214" s="388" t="s">
        <v>18</v>
      </c>
      <c r="E214" s="388" t="s">
        <v>108</v>
      </c>
      <c r="F214" s="389" t="s">
        <v>276</v>
      </c>
      <c r="G214" s="390"/>
      <c r="H214" s="391">
        <f aca="true" t="shared" si="12" ref="H214:J215">H215</f>
        <v>191000</v>
      </c>
      <c r="I214" s="385">
        <f t="shared" si="12"/>
        <v>191000</v>
      </c>
      <c r="J214" s="385">
        <f t="shared" si="12"/>
        <v>191000</v>
      </c>
      <c r="K214" s="386">
        <f t="shared" si="9"/>
        <v>100</v>
      </c>
      <c r="L214" s="379"/>
    </row>
    <row r="215" spans="1:11" s="2" customFormat="1" ht="36">
      <c r="A215" s="366"/>
      <c r="B215" s="380" t="s">
        <v>233</v>
      </c>
      <c r="C215" s="387" t="s">
        <v>98</v>
      </c>
      <c r="D215" s="388" t="s">
        <v>18</v>
      </c>
      <c r="E215" s="388" t="s">
        <v>108</v>
      </c>
      <c r="F215" s="389" t="s">
        <v>285</v>
      </c>
      <c r="G215" s="390"/>
      <c r="H215" s="391">
        <f t="shared" si="12"/>
        <v>191000</v>
      </c>
      <c r="I215" s="385">
        <f t="shared" si="12"/>
        <v>191000</v>
      </c>
      <c r="J215" s="385">
        <f t="shared" si="12"/>
        <v>191000</v>
      </c>
      <c r="K215" s="386">
        <f t="shared" si="9"/>
        <v>100</v>
      </c>
    </row>
    <row r="216" spans="1:11" s="2" customFormat="1" ht="18">
      <c r="A216" s="366"/>
      <c r="B216" s="380" t="s">
        <v>141</v>
      </c>
      <c r="C216" s="387" t="s">
        <v>98</v>
      </c>
      <c r="D216" s="388" t="s">
        <v>18</v>
      </c>
      <c r="E216" s="388" t="s">
        <v>108</v>
      </c>
      <c r="F216" s="389" t="s">
        <v>285</v>
      </c>
      <c r="G216" s="390" t="s">
        <v>142</v>
      </c>
      <c r="H216" s="394">
        <v>191000</v>
      </c>
      <c r="I216" s="385">
        <v>191000</v>
      </c>
      <c r="J216" s="385">
        <v>191000</v>
      </c>
      <c r="K216" s="386">
        <f t="shared" si="9"/>
        <v>100</v>
      </c>
    </row>
    <row r="217" spans="1:11" s="2" customFormat="1" ht="54">
      <c r="A217" s="366"/>
      <c r="B217" s="380" t="s">
        <v>240</v>
      </c>
      <c r="C217" s="387" t="s">
        <v>98</v>
      </c>
      <c r="D217" s="388" t="s">
        <v>18</v>
      </c>
      <c r="E217" s="388" t="s">
        <v>109</v>
      </c>
      <c r="F217" s="389" t="s">
        <v>276</v>
      </c>
      <c r="G217" s="390"/>
      <c r="H217" s="394">
        <f>H218</f>
        <v>863900</v>
      </c>
      <c r="I217" s="385">
        <f>I218</f>
        <v>863900</v>
      </c>
      <c r="J217" s="385">
        <f>J218</f>
        <v>863900</v>
      </c>
      <c r="K217" s="386">
        <f t="shared" si="9"/>
        <v>100</v>
      </c>
    </row>
    <row r="218" spans="1:11" s="2" customFormat="1" ht="36">
      <c r="A218" s="366"/>
      <c r="B218" s="380" t="s">
        <v>194</v>
      </c>
      <c r="C218" s="387" t="s">
        <v>98</v>
      </c>
      <c r="D218" s="388" t="s">
        <v>18</v>
      </c>
      <c r="E218" s="388" t="s">
        <v>109</v>
      </c>
      <c r="F218" s="389" t="s">
        <v>290</v>
      </c>
      <c r="G218" s="390"/>
      <c r="H218" s="394">
        <f>SUM(H219:H219)</f>
        <v>863900</v>
      </c>
      <c r="I218" s="385">
        <f>SUM(I219:I219)</f>
        <v>863900</v>
      </c>
      <c r="J218" s="391">
        <f>SUM(J219:J219)</f>
        <v>863900</v>
      </c>
      <c r="K218" s="386">
        <f t="shared" si="9"/>
        <v>100</v>
      </c>
    </row>
    <row r="219" spans="1:11" s="2" customFormat="1" ht="36">
      <c r="A219" s="366"/>
      <c r="B219" s="392" t="s">
        <v>225</v>
      </c>
      <c r="C219" s="387" t="s">
        <v>98</v>
      </c>
      <c r="D219" s="388" t="s">
        <v>18</v>
      </c>
      <c r="E219" s="388" t="s">
        <v>109</v>
      </c>
      <c r="F219" s="389" t="s">
        <v>290</v>
      </c>
      <c r="G219" s="390" t="s">
        <v>123</v>
      </c>
      <c r="H219" s="391">
        <v>863900</v>
      </c>
      <c r="I219" s="385">
        <v>863900</v>
      </c>
      <c r="J219" s="385">
        <v>863900</v>
      </c>
      <c r="K219" s="386">
        <f t="shared" si="9"/>
        <v>100</v>
      </c>
    </row>
    <row r="220" spans="1:11" s="2" customFormat="1" ht="18">
      <c r="A220" s="366"/>
      <c r="B220" s="392" t="s">
        <v>195</v>
      </c>
      <c r="C220" s="387" t="s">
        <v>98</v>
      </c>
      <c r="D220" s="388" t="s">
        <v>24</v>
      </c>
      <c r="E220" s="388" t="s">
        <v>275</v>
      </c>
      <c r="F220" s="389" t="s">
        <v>276</v>
      </c>
      <c r="G220" s="390"/>
      <c r="H220" s="394">
        <f>H221+H226+H239+H242</f>
        <v>43165300</v>
      </c>
      <c r="I220" s="385">
        <f>I221+I226+I239+I242</f>
        <v>43165300</v>
      </c>
      <c r="J220" s="385">
        <f>J221+J226+J239+J242</f>
        <v>42806505.07</v>
      </c>
      <c r="K220" s="386">
        <f t="shared" si="9"/>
        <v>99.16878851762874</v>
      </c>
    </row>
    <row r="221" spans="1:11" s="2" customFormat="1" ht="36">
      <c r="A221" s="366"/>
      <c r="B221" s="392" t="s">
        <v>234</v>
      </c>
      <c r="C221" s="387" t="s">
        <v>98</v>
      </c>
      <c r="D221" s="388" t="s">
        <v>24</v>
      </c>
      <c r="E221" s="388" t="s">
        <v>108</v>
      </c>
      <c r="F221" s="389" t="s">
        <v>276</v>
      </c>
      <c r="G221" s="390"/>
      <c r="H221" s="391">
        <f>H222</f>
        <v>2858100</v>
      </c>
      <c r="I221" s="385">
        <f>I222</f>
        <v>2858100</v>
      </c>
      <c r="J221" s="385">
        <f>J222</f>
        <v>2858100</v>
      </c>
      <c r="K221" s="386">
        <f t="shared" si="9"/>
        <v>100</v>
      </c>
    </row>
    <row r="222" spans="1:11" s="2" customFormat="1" ht="36">
      <c r="A222" s="366"/>
      <c r="B222" s="392" t="s">
        <v>120</v>
      </c>
      <c r="C222" s="387" t="s">
        <v>98</v>
      </c>
      <c r="D222" s="388" t="s">
        <v>24</v>
      </c>
      <c r="E222" s="388" t="s">
        <v>108</v>
      </c>
      <c r="F222" s="389" t="s">
        <v>286</v>
      </c>
      <c r="G222" s="390"/>
      <c r="H222" s="394">
        <f>SUM(H223:H225)</f>
        <v>2858100</v>
      </c>
      <c r="I222" s="385">
        <f>SUM(I223:I225)</f>
        <v>2858100</v>
      </c>
      <c r="J222" s="385">
        <f>SUM(J223:J225)</f>
        <v>2858100</v>
      </c>
      <c r="K222" s="386">
        <f t="shared" si="9"/>
        <v>100</v>
      </c>
    </row>
    <row r="223" spans="1:11" s="2" customFormat="1" ht="90">
      <c r="A223" s="366"/>
      <c r="B223" s="392" t="s">
        <v>121</v>
      </c>
      <c r="C223" s="387" t="s">
        <v>98</v>
      </c>
      <c r="D223" s="388" t="s">
        <v>24</v>
      </c>
      <c r="E223" s="388" t="s">
        <v>108</v>
      </c>
      <c r="F223" s="389" t="s">
        <v>286</v>
      </c>
      <c r="G223" s="390" t="s">
        <v>122</v>
      </c>
      <c r="H223" s="391">
        <v>2798900</v>
      </c>
      <c r="I223" s="385">
        <v>2798900</v>
      </c>
      <c r="J223" s="385">
        <v>2798900</v>
      </c>
      <c r="K223" s="386">
        <f t="shared" si="9"/>
        <v>100</v>
      </c>
    </row>
    <row r="224" spans="1:11" s="2" customFormat="1" ht="36">
      <c r="A224" s="366"/>
      <c r="B224" s="392" t="s">
        <v>225</v>
      </c>
      <c r="C224" s="387" t="s">
        <v>98</v>
      </c>
      <c r="D224" s="388" t="s">
        <v>24</v>
      </c>
      <c r="E224" s="388" t="s">
        <v>108</v>
      </c>
      <c r="F224" s="389" t="s">
        <v>286</v>
      </c>
      <c r="G224" s="390" t="s">
        <v>123</v>
      </c>
      <c r="H224" s="394">
        <v>57200</v>
      </c>
      <c r="I224" s="385">
        <v>57200</v>
      </c>
      <c r="J224" s="391">
        <v>57200</v>
      </c>
      <c r="K224" s="386">
        <f t="shared" si="9"/>
        <v>100</v>
      </c>
    </row>
    <row r="225" spans="1:11" s="2" customFormat="1" ht="18">
      <c r="A225" s="366"/>
      <c r="B225" s="430" t="s">
        <v>124</v>
      </c>
      <c r="C225" s="421" t="s">
        <v>98</v>
      </c>
      <c r="D225" s="422" t="s">
        <v>24</v>
      </c>
      <c r="E225" s="422" t="s">
        <v>108</v>
      </c>
      <c r="F225" s="423" t="s">
        <v>286</v>
      </c>
      <c r="G225" s="425" t="s">
        <v>125</v>
      </c>
      <c r="H225" s="391">
        <v>2000</v>
      </c>
      <c r="I225" s="385">
        <v>2000</v>
      </c>
      <c r="J225" s="385">
        <v>2000</v>
      </c>
      <c r="K225" s="386">
        <f t="shared" si="9"/>
        <v>100</v>
      </c>
    </row>
    <row r="226" spans="1:11" s="2" customFormat="1" ht="18">
      <c r="A226" s="366"/>
      <c r="B226" s="392" t="s">
        <v>349</v>
      </c>
      <c r="C226" s="421" t="s">
        <v>98</v>
      </c>
      <c r="D226" s="422" t="s">
        <v>24</v>
      </c>
      <c r="E226" s="422" t="s">
        <v>109</v>
      </c>
      <c r="F226" s="423" t="s">
        <v>276</v>
      </c>
      <c r="G226" s="425"/>
      <c r="H226" s="391">
        <f>H227+H235+H231+H233+H237</f>
        <v>36497900</v>
      </c>
      <c r="I226" s="385">
        <f>I227+I235+I231+I233+I237</f>
        <v>36497900</v>
      </c>
      <c r="J226" s="385">
        <f>J227+J235+J231+J233+J237</f>
        <v>36373219.11</v>
      </c>
      <c r="K226" s="386">
        <f t="shared" si="9"/>
        <v>99.65838886620874</v>
      </c>
    </row>
    <row r="227" spans="1:11" s="2" customFormat="1" ht="36">
      <c r="A227" s="366"/>
      <c r="B227" s="392" t="s">
        <v>523</v>
      </c>
      <c r="C227" s="421" t="s">
        <v>98</v>
      </c>
      <c r="D227" s="422" t="s">
        <v>24</v>
      </c>
      <c r="E227" s="422" t="s">
        <v>109</v>
      </c>
      <c r="F227" s="423" t="s">
        <v>278</v>
      </c>
      <c r="G227" s="425"/>
      <c r="H227" s="394">
        <f>SUM(H228:H230)</f>
        <v>26737200</v>
      </c>
      <c r="I227" s="385">
        <f>SUM(I228:I230)</f>
        <v>26737200</v>
      </c>
      <c r="J227" s="385">
        <f>SUM(J228:J230)</f>
        <v>26737200</v>
      </c>
      <c r="K227" s="386">
        <f t="shared" si="9"/>
        <v>100</v>
      </c>
    </row>
    <row r="228" spans="1:11" s="2" customFormat="1" ht="90">
      <c r="A228" s="366"/>
      <c r="B228" s="392" t="s">
        <v>121</v>
      </c>
      <c r="C228" s="387" t="s">
        <v>98</v>
      </c>
      <c r="D228" s="388" t="s">
        <v>24</v>
      </c>
      <c r="E228" s="388" t="s">
        <v>109</v>
      </c>
      <c r="F228" s="389" t="s">
        <v>278</v>
      </c>
      <c r="G228" s="390" t="s">
        <v>122</v>
      </c>
      <c r="H228" s="391">
        <v>18706000</v>
      </c>
      <c r="I228" s="385">
        <v>18706000</v>
      </c>
      <c r="J228" s="385">
        <v>18706000</v>
      </c>
      <c r="K228" s="386">
        <f t="shared" si="9"/>
        <v>100</v>
      </c>
    </row>
    <row r="229" spans="1:11" s="2" customFormat="1" ht="36">
      <c r="A229" s="366"/>
      <c r="B229" s="392" t="s">
        <v>225</v>
      </c>
      <c r="C229" s="387" t="s">
        <v>98</v>
      </c>
      <c r="D229" s="388" t="s">
        <v>24</v>
      </c>
      <c r="E229" s="388" t="s">
        <v>109</v>
      </c>
      <c r="F229" s="389" t="s">
        <v>278</v>
      </c>
      <c r="G229" s="390" t="s">
        <v>123</v>
      </c>
      <c r="H229" s="391">
        <v>7964900</v>
      </c>
      <c r="I229" s="385">
        <v>7964900</v>
      </c>
      <c r="J229" s="385">
        <v>7964900</v>
      </c>
      <c r="K229" s="386">
        <f t="shared" si="9"/>
        <v>100</v>
      </c>
    </row>
    <row r="230" spans="1:11" s="2" customFormat="1" ht="18">
      <c r="A230" s="366"/>
      <c r="B230" s="392" t="s">
        <v>124</v>
      </c>
      <c r="C230" s="387" t="s">
        <v>98</v>
      </c>
      <c r="D230" s="388" t="s">
        <v>24</v>
      </c>
      <c r="E230" s="388" t="s">
        <v>109</v>
      </c>
      <c r="F230" s="389" t="s">
        <v>278</v>
      </c>
      <c r="G230" s="390" t="s">
        <v>125</v>
      </c>
      <c r="H230" s="391">
        <v>66300</v>
      </c>
      <c r="I230" s="385">
        <v>66300</v>
      </c>
      <c r="J230" s="385">
        <v>66300</v>
      </c>
      <c r="K230" s="386">
        <f t="shared" si="9"/>
        <v>100</v>
      </c>
    </row>
    <row r="231" spans="1:11" s="2" customFormat="1" ht="36">
      <c r="A231" s="366"/>
      <c r="B231" s="392" t="s">
        <v>194</v>
      </c>
      <c r="C231" s="387" t="s">
        <v>98</v>
      </c>
      <c r="D231" s="388" t="s">
        <v>24</v>
      </c>
      <c r="E231" s="388" t="s">
        <v>109</v>
      </c>
      <c r="F231" s="389" t="s">
        <v>290</v>
      </c>
      <c r="G231" s="390"/>
      <c r="H231" s="394">
        <f>H232</f>
        <v>4549900</v>
      </c>
      <c r="I231" s="385">
        <f>I232</f>
        <v>4549900</v>
      </c>
      <c r="J231" s="385">
        <f>J232</f>
        <v>4544240</v>
      </c>
      <c r="K231" s="386">
        <f t="shared" si="9"/>
        <v>99.87560166157498</v>
      </c>
    </row>
    <row r="232" spans="1:11" s="2" customFormat="1" ht="36">
      <c r="A232" s="366"/>
      <c r="B232" s="392" t="s">
        <v>225</v>
      </c>
      <c r="C232" s="431" t="s">
        <v>98</v>
      </c>
      <c r="D232" s="431" t="s">
        <v>24</v>
      </c>
      <c r="E232" s="431" t="s">
        <v>109</v>
      </c>
      <c r="F232" s="432" t="s">
        <v>290</v>
      </c>
      <c r="G232" s="390" t="s">
        <v>123</v>
      </c>
      <c r="H232" s="394">
        <v>4549900</v>
      </c>
      <c r="I232" s="385">
        <v>4549900</v>
      </c>
      <c r="J232" s="385">
        <v>4544240</v>
      </c>
      <c r="K232" s="386">
        <f t="shared" si="9"/>
        <v>99.87560166157498</v>
      </c>
    </row>
    <row r="233" spans="1:11" s="2" customFormat="1" ht="180">
      <c r="A233" s="409"/>
      <c r="B233" s="590" t="s">
        <v>442</v>
      </c>
      <c r="C233" s="591" t="s">
        <v>98</v>
      </c>
      <c r="D233" s="591" t="s">
        <v>24</v>
      </c>
      <c r="E233" s="591" t="s">
        <v>109</v>
      </c>
      <c r="F233" s="592" t="s">
        <v>381</v>
      </c>
      <c r="G233" s="403"/>
      <c r="H233" s="445">
        <f>H234</f>
        <v>156300</v>
      </c>
      <c r="I233" s="385">
        <f>I234</f>
        <v>156300</v>
      </c>
      <c r="J233" s="385">
        <f>J234</f>
        <v>156240</v>
      </c>
      <c r="K233" s="386">
        <f t="shared" si="9"/>
        <v>99.9616122840691</v>
      </c>
    </row>
    <row r="234" spans="1:11" s="2" customFormat="1" ht="90">
      <c r="A234" s="366"/>
      <c r="B234" s="380" t="s">
        <v>121</v>
      </c>
      <c r="C234" s="387" t="s">
        <v>98</v>
      </c>
      <c r="D234" s="388" t="s">
        <v>24</v>
      </c>
      <c r="E234" s="388" t="s">
        <v>109</v>
      </c>
      <c r="F234" s="389" t="s">
        <v>381</v>
      </c>
      <c r="G234" s="383" t="s">
        <v>122</v>
      </c>
      <c r="H234" s="391">
        <v>156300</v>
      </c>
      <c r="I234" s="385">
        <v>156300</v>
      </c>
      <c r="J234" s="385">
        <v>156240</v>
      </c>
      <c r="K234" s="386">
        <f t="shared" si="9"/>
        <v>99.9616122840691</v>
      </c>
    </row>
    <row r="235" spans="1:11" s="2" customFormat="1" ht="54">
      <c r="A235" s="366"/>
      <c r="B235" s="380" t="s">
        <v>443</v>
      </c>
      <c r="C235" s="387" t="s">
        <v>98</v>
      </c>
      <c r="D235" s="388" t="s">
        <v>24</v>
      </c>
      <c r="E235" s="388" t="s">
        <v>109</v>
      </c>
      <c r="F235" s="389" t="s">
        <v>400</v>
      </c>
      <c r="G235" s="390"/>
      <c r="H235" s="391">
        <f>H236</f>
        <v>1088000</v>
      </c>
      <c r="I235" s="385">
        <f>I236</f>
        <v>1088000</v>
      </c>
      <c r="J235" s="385">
        <f>J236</f>
        <v>969122.11</v>
      </c>
      <c r="K235" s="386">
        <f t="shared" si="9"/>
        <v>89.07372334558823</v>
      </c>
    </row>
    <row r="236" spans="1:11" s="2" customFormat="1" ht="90">
      <c r="A236" s="366"/>
      <c r="B236" s="380" t="s">
        <v>121</v>
      </c>
      <c r="C236" s="387" t="s">
        <v>98</v>
      </c>
      <c r="D236" s="388" t="s">
        <v>24</v>
      </c>
      <c r="E236" s="388" t="s">
        <v>109</v>
      </c>
      <c r="F236" s="389" t="s">
        <v>400</v>
      </c>
      <c r="G236" s="390" t="s">
        <v>122</v>
      </c>
      <c r="H236" s="391">
        <v>1088000</v>
      </c>
      <c r="I236" s="385">
        <v>1088000</v>
      </c>
      <c r="J236" s="385">
        <v>969122.11</v>
      </c>
      <c r="K236" s="386">
        <f t="shared" si="9"/>
        <v>89.07372334558823</v>
      </c>
    </row>
    <row r="237" spans="1:11" s="2" customFormat="1" ht="144">
      <c r="A237" s="366"/>
      <c r="B237" s="380" t="s">
        <v>704</v>
      </c>
      <c r="C237" s="387" t="s">
        <v>98</v>
      </c>
      <c r="D237" s="388" t="s">
        <v>24</v>
      </c>
      <c r="E237" s="388" t="s">
        <v>109</v>
      </c>
      <c r="F237" s="389" t="s">
        <v>705</v>
      </c>
      <c r="G237" s="390"/>
      <c r="H237" s="394">
        <f>H238</f>
        <v>3966500</v>
      </c>
      <c r="I237" s="385">
        <f>I238</f>
        <v>3966500</v>
      </c>
      <c r="J237" s="391">
        <f>J238</f>
        <v>3966417</v>
      </c>
      <c r="K237" s="386">
        <f t="shared" si="9"/>
        <v>99.997907475104</v>
      </c>
    </row>
    <row r="238" spans="1:11" s="2" customFormat="1" ht="36">
      <c r="A238" s="366"/>
      <c r="B238" s="380" t="s">
        <v>225</v>
      </c>
      <c r="C238" s="387" t="s">
        <v>98</v>
      </c>
      <c r="D238" s="388" t="s">
        <v>24</v>
      </c>
      <c r="E238" s="388" t="s">
        <v>109</v>
      </c>
      <c r="F238" s="389" t="s">
        <v>705</v>
      </c>
      <c r="G238" s="390" t="s">
        <v>123</v>
      </c>
      <c r="H238" s="394">
        <v>3966500</v>
      </c>
      <c r="I238" s="385">
        <v>3966500</v>
      </c>
      <c r="J238" s="385">
        <v>3966417</v>
      </c>
      <c r="K238" s="386">
        <f t="shared" si="9"/>
        <v>99.997907475104</v>
      </c>
    </row>
    <row r="239" spans="1:11" s="2" customFormat="1" ht="36">
      <c r="A239" s="366"/>
      <c r="B239" s="392" t="s">
        <v>351</v>
      </c>
      <c r="C239" s="387" t="s">
        <v>98</v>
      </c>
      <c r="D239" s="388" t="s">
        <v>24</v>
      </c>
      <c r="E239" s="388" t="s">
        <v>110</v>
      </c>
      <c r="F239" s="389" t="s">
        <v>276</v>
      </c>
      <c r="G239" s="390"/>
      <c r="H239" s="394">
        <f aca="true" t="shared" si="13" ref="H239:J240">H240</f>
        <v>35600</v>
      </c>
      <c r="I239" s="385">
        <f t="shared" si="13"/>
        <v>35600</v>
      </c>
      <c r="J239" s="385">
        <f t="shared" si="13"/>
        <v>35600</v>
      </c>
      <c r="K239" s="386">
        <f t="shared" si="9"/>
        <v>100</v>
      </c>
    </row>
    <row r="240" spans="1:11" s="2" customFormat="1" ht="54">
      <c r="A240" s="366"/>
      <c r="B240" s="380" t="s">
        <v>352</v>
      </c>
      <c r="C240" s="387" t="s">
        <v>98</v>
      </c>
      <c r="D240" s="388" t="s">
        <v>24</v>
      </c>
      <c r="E240" s="388" t="s">
        <v>110</v>
      </c>
      <c r="F240" s="389" t="s">
        <v>312</v>
      </c>
      <c r="G240" s="390"/>
      <c r="H240" s="391">
        <f t="shared" si="13"/>
        <v>35600</v>
      </c>
      <c r="I240" s="385">
        <f t="shared" si="13"/>
        <v>35600</v>
      </c>
      <c r="J240" s="385">
        <f t="shared" si="13"/>
        <v>35600</v>
      </c>
      <c r="K240" s="386">
        <f t="shared" si="9"/>
        <v>100</v>
      </c>
    </row>
    <row r="241" spans="1:11" s="2" customFormat="1" ht="36">
      <c r="A241" s="366"/>
      <c r="B241" s="380" t="s">
        <v>225</v>
      </c>
      <c r="C241" s="387" t="s">
        <v>98</v>
      </c>
      <c r="D241" s="388" t="s">
        <v>24</v>
      </c>
      <c r="E241" s="388" t="s">
        <v>110</v>
      </c>
      <c r="F241" s="389" t="s">
        <v>312</v>
      </c>
      <c r="G241" s="390" t="s">
        <v>123</v>
      </c>
      <c r="H241" s="394">
        <v>35600</v>
      </c>
      <c r="I241" s="385">
        <v>35600</v>
      </c>
      <c r="J241" s="391">
        <v>35600</v>
      </c>
      <c r="K241" s="386">
        <f t="shared" si="9"/>
        <v>100</v>
      </c>
    </row>
    <row r="242" spans="1:11" s="2" customFormat="1" ht="18">
      <c r="A242" s="366"/>
      <c r="B242" s="380" t="s">
        <v>706</v>
      </c>
      <c r="C242" s="387" t="s">
        <v>98</v>
      </c>
      <c r="D242" s="388" t="s">
        <v>24</v>
      </c>
      <c r="E242" s="388" t="s">
        <v>98</v>
      </c>
      <c r="F242" s="389" t="s">
        <v>276</v>
      </c>
      <c r="G242" s="390"/>
      <c r="H242" s="391">
        <f>H243+H247</f>
        <v>3773700</v>
      </c>
      <c r="I242" s="385">
        <f>I243+I247</f>
        <v>3773700</v>
      </c>
      <c r="J242" s="385">
        <f>J243+J247</f>
        <v>3539585.96</v>
      </c>
      <c r="K242" s="386">
        <f t="shared" si="9"/>
        <v>93.79616715690172</v>
      </c>
    </row>
    <row r="243" spans="1:11" s="2" customFormat="1" ht="36">
      <c r="A243" s="366"/>
      <c r="B243" s="380" t="s">
        <v>523</v>
      </c>
      <c r="C243" s="387" t="s">
        <v>98</v>
      </c>
      <c r="D243" s="388" t="s">
        <v>24</v>
      </c>
      <c r="E243" s="388" t="s">
        <v>98</v>
      </c>
      <c r="F243" s="389" t="s">
        <v>278</v>
      </c>
      <c r="G243" s="390"/>
      <c r="H243" s="391">
        <f>H244+H245+H246</f>
        <v>3177324</v>
      </c>
      <c r="I243" s="385">
        <f>I244+I245+I246</f>
        <v>3177324</v>
      </c>
      <c r="J243" s="385">
        <f>J244+J245+J246</f>
        <v>2945585.96</v>
      </c>
      <c r="K243" s="386">
        <f t="shared" si="9"/>
        <v>92.70650270479183</v>
      </c>
    </row>
    <row r="244" spans="1:11" s="2" customFormat="1" ht="90">
      <c r="A244" s="366"/>
      <c r="B244" s="380" t="s">
        <v>121</v>
      </c>
      <c r="C244" s="387" t="s">
        <v>98</v>
      </c>
      <c r="D244" s="388" t="s">
        <v>24</v>
      </c>
      <c r="E244" s="388" t="s">
        <v>98</v>
      </c>
      <c r="F244" s="389" t="s">
        <v>278</v>
      </c>
      <c r="G244" s="390" t="s">
        <v>122</v>
      </c>
      <c r="H244" s="391">
        <v>1696600</v>
      </c>
      <c r="I244" s="385">
        <v>1696600</v>
      </c>
      <c r="J244" s="385">
        <v>1464861.96</v>
      </c>
      <c r="K244" s="386">
        <f t="shared" si="9"/>
        <v>86.34103265354238</v>
      </c>
    </row>
    <row r="245" spans="1:12" s="2" customFormat="1" ht="36">
      <c r="A245" s="366"/>
      <c r="B245" s="380" t="s">
        <v>225</v>
      </c>
      <c r="C245" s="387" t="s">
        <v>98</v>
      </c>
      <c r="D245" s="388" t="s">
        <v>24</v>
      </c>
      <c r="E245" s="388" t="s">
        <v>98</v>
      </c>
      <c r="F245" s="389" t="s">
        <v>278</v>
      </c>
      <c r="G245" s="390" t="s">
        <v>123</v>
      </c>
      <c r="H245" s="394">
        <v>1471276</v>
      </c>
      <c r="I245" s="385">
        <v>1471276</v>
      </c>
      <c r="J245" s="385">
        <v>1471276</v>
      </c>
      <c r="K245" s="386">
        <f t="shared" si="9"/>
        <v>100</v>
      </c>
      <c r="L245" s="379"/>
    </row>
    <row r="246" spans="1:11" s="2" customFormat="1" ht="18">
      <c r="A246" s="366"/>
      <c r="B246" s="380" t="s">
        <v>124</v>
      </c>
      <c r="C246" s="387" t="s">
        <v>98</v>
      </c>
      <c r="D246" s="388" t="s">
        <v>24</v>
      </c>
      <c r="E246" s="388" t="s">
        <v>98</v>
      </c>
      <c r="F246" s="389" t="s">
        <v>278</v>
      </c>
      <c r="G246" s="390" t="s">
        <v>125</v>
      </c>
      <c r="H246" s="394">
        <v>9448</v>
      </c>
      <c r="I246" s="385">
        <v>9448</v>
      </c>
      <c r="J246" s="385">
        <v>9448</v>
      </c>
      <c r="K246" s="386">
        <f t="shared" si="9"/>
        <v>100</v>
      </c>
    </row>
    <row r="247" spans="1:11" s="2" customFormat="1" ht="36">
      <c r="A247" s="366"/>
      <c r="B247" s="380" t="s">
        <v>194</v>
      </c>
      <c r="C247" s="387" t="s">
        <v>98</v>
      </c>
      <c r="D247" s="388" t="s">
        <v>24</v>
      </c>
      <c r="E247" s="388" t="s">
        <v>98</v>
      </c>
      <c r="F247" s="389" t="s">
        <v>290</v>
      </c>
      <c r="G247" s="390"/>
      <c r="H247" s="394">
        <f>H248</f>
        <v>596376</v>
      </c>
      <c r="I247" s="385">
        <f>I248</f>
        <v>596376</v>
      </c>
      <c r="J247" s="385">
        <f>J248</f>
        <v>594000</v>
      </c>
      <c r="K247" s="386">
        <f t="shared" si="9"/>
        <v>99.60159362549801</v>
      </c>
    </row>
    <row r="248" spans="1:11" s="2" customFormat="1" ht="36">
      <c r="A248" s="366"/>
      <c r="B248" s="392" t="s">
        <v>225</v>
      </c>
      <c r="C248" s="388" t="s">
        <v>98</v>
      </c>
      <c r="D248" s="388" t="s">
        <v>24</v>
      </c>
      <c r="E248" s="388" t="s">
        <v>98</v>
      </c>
      <c r="F248" s="389" t="s">
        <v>290</v>
      </c>
      <c r="G248" s="390" t="s">
        <v>123</v>
      </c>
      <c r="H248" s="391">
        <v>596376</v>
      </c>
      <c r="I248" s="385">
        <v>596376</v>
      </c>
      <c r="J248" s="385">
        <v>594000</v>
      </c>
      <c r="K248" s="386">
        <f t="shared" si="9"/>
        <v>99.60159362549801</v>
      </c>
    </row>
    <row r="249" spans="1:11" s="2" customFormat="1" ht="18">
      <c r="A249" s="366"/>
      <c r="B249" s="392" t="s">
        <v>251</v>
      </c>
      <c r="C249" s="387" t="s">
        <v>98</v>
      </c>
      <c r="D249" s="388" t="s">
        <v>76</v>
      </c>
      <c r="E249" s="388" t="s">
        <v>275</v>
      </c>
      <c r="F249" s="389" t="s">
        <v>276</v>
      </c>
      <c r="G249" s="390"/>
      <c r="H249" s="391">
        <f>H250+H253</f>
        <v>3262000</v>
      </c>
      <c r="I249" s="385">
        <f>I250+I253</f>
        <v>3262000</v>
      </c>
      <c r="J249" s="385">
        <f>J250+J253</f>
        <v>2424388.67</v>
      </c>
      <c r="K249" s="386">
        <f t="shared" si="9"/>
        <v>74.32215419987737</v>
      </c>
    </row>
    <row r="250" spans="1:11" s="2" customFormat="1" ht="54">
      <c r="A250" s="366"/>
      <c r="B250" s="392" t="s">
        <v>380</v>
      </c>
      <c r="C250" s="387" t="s">
        <v>98</v>
      </c>
      <c r="D250" s="388" t="s">
        <v>76</v>
      </c>
      <c r="E250" s="388" t="s">
        <v>110</v>
      </c>
      <c r="F250" s="389" t="s">
        <v>276</v>
      </c>
      <c r="G250" s="390"/>
      <c r="H250" s="394">
        <f aca="true" t="shared" si="14" ref="H250:J251">H251</f>
        <v>2562000</v>
      </c>
      <c r="I250" s="385">
        <f t="shared" si="14"/>
        <v>2562000</v>
      </c>
      <c r="J250" s="385">
        <f t="shared" si="14"/>
        <v>1724388.67</v>
      </c>
      <c r="K250" s="386">
        <f t="shared" si="9"/>
        <v>67.3063493364559</v>
      </c>
    </row>
    <row r="251" spans="1:11" s="2" customFormat="1" ht="36">
      <c r="A251" s="366"/>
      <c r="B251" s="392" t="s">
        <v>194</v>
      </c>
      <c r="C251" s="388" t="s">
        <v>98</v>
      </c>
      <c r="D251" s="388" t="s">
        <v>76</v>
      </c>
      <c r="E251" s="388" t="s">
        <v>110</v>
      </c>
      <c r="F251" s="389" t="s">
        <v>290</v>
      </c>
      <c r="G251" s="390"/>
      <c r="H251" s="391">
        <f t="shared" si="14"/>
        <v>2562000</v>
      </c>
      <c r="I251" s="385">
        <f t="shared" si="14"/>
        <v>2562000</v>
      </c>
      <c r="J251" s="385">
        <f t="shared" si="14"/>
        <v>1724388.67</v>
      </c>
      <c r="K251" s="386">
        <f t="shared" si="9"/>
        <v>67.3063493364559</v>
      </c>
    </row>
    <row r="252" spans="1:11" s="2" customFormat="1" ht="36">
      <c r="A252" s="366"/>
      <c r="B252" s="392" t="s">
        <v>175</v>
      </c>
      <c r="C252" s="388" t="s">
        <v>98</v>
      </c>
      <c r="D252" s="388" t="s">
        <v>76</v>
      </c>
      <c r="E252" s="388" t="s">
        <v>110</v>
      </c>
      <c r="F252" s="389" t="s">
        <v>290</v>
      </c>
      <c r="G252" s="390" t="s">
        <v>136</v>
      </c>
      <c r="H252" s="391">
        <v>2562000</v>
      </c>
      <c r="I252" s="385">
        <v>2562000</v>
      </c>
      <c r="J252" s="385">
        <v>1724388.67</v>
      </c>
      <c r="K252" s="386">
        <f t="shared" si="9"/>
        <v>67.3063493364559</v>
      </c>
    </row>
    <row r="253" spans="1:11" s="2" customFormat="1" ht="54">
      <c r="A253" s="366"/>
      <c r="B253" s="392" t="s">
        <v>707</v>
      </c>
      <c r="C253" s="388" t="s">
        <v>98</v>
      </c>
      <c r="D253" s="388" t="s">
        <v>76</v>
      </c>
      <c r="E253" s="388" t="s">
        <v>98</v>
      </c>
      <c r="F253" s="389" t="s">
        <v>276</v>
      </c>
      <c r="G253" s="390"/>
      <c r="H253" s="394">
        <f aca="true" t="shared" si="15" ref="H253:J254">H254</f>
        <v>700000</v>
      </c>
      <c r="I253" s="385">
        <f t="shared" si="15"/>
        <v>700000</v>
      </c>
      <c r="J253" s="385">
        <f t="shared" si="15"/>
        <v>700000</v>
      </c>
      <c r="K253" s="386">
        <f t="shared" si="9"/>
        <v>100</v>
      </c>
    </row>
    <row r="254" spans="1:11" s="2" customFormat="1" ht="36">
      <c r="A254" s="366"/>
      <c r="B254" s="392" t="s">
        <v>161</v>
      </c>
      <c r="C254" s="388" t="s">
        <v>98</v>
      </c>
      <c r="D254" s="388" t="s">
        <v>76</v>
      </c>
      <c r="E254" s="388" t="s">
        <v>98</v>
      </c>
      <c r="F254" s="382" t="s">
        <v>307</v>
      </c>
      <c r="G254" s="383"/>
      <c r="H254" s="391">
        <f t="shared" si="15"/>
        <v>700000</v>
      </c>
      <c r="I254" s="385">
        <f t="shared" si="15"/>
        <v>700000</v>
      </c>
      <c r="J254" s="385">
        <f t="shared" si="15"/>
        <v>700000</v>
      </c>
      <c r="K254" s="386">
        <f t="shared" si="9"/>
        <v>100</v>
      </c>
    </row>
    <row r="255" spans="1:11" s="2" customFormat="1" ht="36">
      <c r="A255" s="366"/>
      <c r="B255" s="434" t="s">
        <v>131</v>
      </c>
      <c r="C255" s="388" t="s">
        <v>98</v>
      </c>
      <c r="D255" s="388" t="s">
        <v>76</v>
      </c>
      <c r="E255" s="388" t="s">
        <v>98</v>
      </c>
      <c r="F255" s="435" t="s">
        <v>307</v>
      </c>
      <c r="G255" s="383" t="s">
        <v>132</v>
      </c>
      <c r="H255" s="391">
        <v>700000</v>
      </c>
      <c r="I255" s="385">
        <v>700000</v>
      </c>
      <c r="J255" s="385">
        <v>700000</v>
      </c>
      <c r="K255" s="386">
        <f t="shared" si="9"/>
        <v>100</v>
      </c>
    </row>
    <row r="256" spans="1:11" s="2" customFormat="1" ht="18">
      <c r="A256" s="366"/>
      <c r="B256" s="434"/>
      <c r="C256" s="388"/>
      <c r="D256" s="388"/>
      <c r="E256" s="388"/>
      <c r="F256" s="435"/>
      <c r="G256" s="383"/>
      <c r="H256" s="391"/>
      <c r="I256" s="385"/>
      <c r="J256" s="385"/>
      <c r="K256" s="386"/>
    </row>
    <row r="257" spans="1:11" s="2" customFormat="1" ht="52.5">
      <c r="A257" s="507">
        <v>4</v>
      </c>
      <c r="B257" s="508" t="s">
        <v>196</v>
      </c>
      <c r="C257" s="510" t="s">
        <v>101</v>
      </c>
      <c r="D257" s="510" t="s">
        <v>119</v>
      </c>
      <c r="E257" s="510" t="s">
        <v>275</v>
      </c>
      <c r="F257" s="573" t="s">
        <v>276</v>
      </c>
      <c r="G257" s="574"/>
      <c r="H257" s="572">
        <f>H258+H266</f>
        <v>8216800</v>
      </c>
      <c r="I257" s="378">
        <f>I258+I266</f>
        <v>8216800</v>
      </c>
      <c r="J257" s="378">
        <f>J258+J266</f>
        <v>8215213.9</v>
      </c>
      <c r="K257" s="371">
        <f t="shared" si="9"/>
        <v>99.9806968649596</v>
      </c>
    </row>
    <row r="258" spans="1:11" s="2" customFormat="1" ht="18">
      <c r="A258" s="366"/>
      <c r="B258" s="392" t="s">
        <v>197</v>
      </c>
      <c r="C258" s="387" t="s">
        <v>101</v>
      </c>
      <c r="D258" s="388" t="s">
        <v>18</v>
      </c>
      <c r="E258" s="388" t="s">
        <v>275</v>
      </c>
      <c r="F258" s="382" t="s">
        <v>276</v>
      </c>
      <c r="G258" s="383"/>
      <c r="H258" s="593">
        <f>H259</f>
        <v>4623500</v>
      </c>
      <c r="I258" s="385">
        <f>I259</f>
        <v>4623500</v>
      </c>
      <c r="J258" s="385">
        <f>J259</f>
        <v>4623190.42</v>
      </c>
      <c r="K258" s="386">
        <f t="shared" si="9"/>
        <v>99.99330420676976</v>
      </c>
    </row>
    <row r="259" spans="1:11" s="2" customFormat="1" ht="72">
      <c r="A259" s="409"/>
      <c r="B259" s="590" t="s">
        <v>241</v>
      </c>
      <c r="C259" s="401" t="s">
        <v>101</v>
      </c>
      <c r="D259" s="401" t="s">
        <v>18</v>
      </c>
      <c r="E259" s="401" t="s">
        <v>108</v>
      </c>
      <c r="F259" s="402" t="s">
        <v>276</v>
      </c>
      <c r="G259" s="403"/>
      <c r="H259" s="445">
        <f>H260+H264</f>
        <v>4623500</v>
      </c>
      <c r="I259" s="385">
        <f>I260+I264</f>
        <v>4623500</v>
      </c>
      <c r="J259" s="385">
        <f>J260+J264</f>
        <v>4623190.42</v>
      </c>
      <c r="K259" s="386">
        <f t="shared" si="9"/>
        <v>99.99330420676976</v>
      </c>
    </row>
    <row r="260" spans="1:11" s="2" customFormat="1" ht="36">
      <c r="A260" s="366"/>
      <c r="B260" s="410" t="s">
        <v>523</v>
      </c>
      <c r="C260" s="387" t="s">
        <v>101</v>
      </c>
      <c r="D260" s="388" t="s">
        <v>18</v>
      </c>
      <c r="E260" s="388" t="s">
        <v>108</v>
      </c>
      <c r="F260" s="389" t="s">
        <v>278</v>
      </c>
      <c r="G260" s="383"/>
      <c r="H260" s="391">
        <f>H261+H262+H263</f>
        <v>3857200</v>
      </c>
      <c r="I260" s="385">
        <f>I261+I262+I263</f>
        <v>3857200</v>
      </c>
      <c r="J260" s="385">
        <f>J261+J262+J263</f>
        <v>3857200</v>
      </c>
      <c r="K260" s="386">
        <f t="shared" si="9"/>
        <v>100</v>
      </c>
    </row>
    <row r="261" spans="1:12" s="2" customFormat="1" ht="90">
      <c r="A261" s="366"/>
      <c r="B261" s="380" t="s">
        <v>121</v>
      </c>
      <c r="C261" s="387" t="s">
        <v>101</v>
      </c>
      <c r="D261" s="388" t="s">
        <v>18</v>
      </c>
      <c r="E261" s="388" t="s">
        <v>108</v>
      </c>
      <c r="F261" s="389" t="s">
        <v>278</v>
      </c>
      <c r="G261" s="390" t="s">
        <v>122</v>
      </c>
      <c r="H261" s="391">
        <v>3276800</v>
      </c>
      <c r="I261" s="385">
        <v>3276800</v>
      </c>
      <c r="J261" s="385">
        <v>3276800</v>
      </c>
      <c r="K261" s="386">
        <f t="shared" si="9"/>
        <v>100</v>
      </c>
      <c r="L261" s="379"/>
    </row>
    <row r="262" spans="1:11" s="2" customFormat="1" ht="36">
      <c r="A262" s="366"/>
      <c r="B262" s="410" t="s">
        <v>225</v>
      </c>
      <c r="C262" s="387" t="s">
        <v>101</v>
      </c>
      <c r="D262" s="388" t="s">
        <v>18</v>
      </c>
      <c r="E262" s="388" t="s">
        <v>108</v>
      </c>
      <c r="F262" s="389" t="s">
        <v>278</v>
      </c>
      <c r="G262" s="390" t="s">
        <v>123</v>
      </c>
      <c r="H262" s="391">
        <v>577700</v>
      </c>
      <c r="I262" s="385">
        <v>577700</v>
      </c>
      <c r="J262" s="385">
        <v>577700</v>
      </c>
      <c r="K262" s="386">
        <f t="shared" si="9"/>
        <v>100</v>
      </c>
    </row>
    <row r="263" spans="1:11" s="2" customFormat="1" ht="18">
      <c r="A263" s="366"/>
      <c r="B263" s="380" t="s">
        <v>124</v>
      </c>
      <c r="C263" s="387" t="s">
        <v>101</v>
      </c>
      <c r="D263" s="388" t="s">
        <v>18</v>
      </c>
      <c r="E263" s="388" t="s">
        <v>108</v>
      </c>
      <c r="F263" s="389" t="s">
        <v>278</v>
      </c>
      <c r="G263" s="390" t="s">
        <v>125</v>
      </c>
      <c r="H263" s="394">
        <v>2700</v>
      </c>
      <c r="I263" s="385">
        <v>2700</v>
      </c>
      <c r="J263" s="385">
        <v>2700</v>
      </c>
      <c r="K263" s="386">
        <f t="shared" si="9"/>
        <v>100</v>
      </c>
    </row>
    <row r="264" spans="1:11" s="2" customFormat="1" ht="36">
      <c r="A264" s="366"/>
      <c r="B264" s="380" t="s">
        <v>242</v>
      </c>
      <c r="C264" s="387" t="s">
        <v>101</v>
      </c>
      <c r="D264" s="388" t="s">
        <v>18</v>
      </c>
      <c r="E264" s="388" t="s">
        <v>108</v>
      </c>
      <c r="F264" s="389" t="s">
        <v>291</v>
      </c>
      <c r="G264" s="390"/>
      <c r="H264" s="391">
        <f>H265</f>
        <v>766300</v>
      </c>
      <c r="I264" s="385">
        <f>I265</f>
        <v>766300</v>
      </c>
      <c r="J264" s="385">
        <f>J265</f>
        <v>765990.42</v>
      </c>
      <c r="K264" s="386">
        <f t="shared" si="9"/>
        <v>99.95960067858542</v>
      </c>
    </row>
    <row r="265" spans="1:11" s="2" customFormat="1" ht="36">
      <c r="A265" s="366"/>
      <c r="B265" s="380" t="s">
        <v>225</v>
      </c>
      <c r="C265" s="387" t="s">
        <v>101</v>
      </c>
      <c r="D265" s="388" t="s">
        <v>18</v>
      </c>
      <c r="E265" s="388" t="s">
        <v>108</v>
      </c>
      <c r="F265" s="389" t="s">
        <v>291</v>
      </c>
      <c r="G265" s="390" t="s">
        <v>123</v>
      </c>
      <c r="H265" s="394">
        <v>766300</v>
      </c>
      <c r="I265" s="385">
        <v>766300</v>
      </c>
      <c r="J265" s="385">
        <v>765990.42</v>
      </c>
      <c r="K265" s="386">
        <f t="shared" si="9"/>
        <v>99.95960067858542</v>
      </c>
    </row>
    <row r="266" spans="1:11" s="2" customFormat="1" ht="18">
      <c r="A266" s="366"/>
      <c r="B266" s="380" t="s">
        <v>195</v>
      </c>
      <c r="C266" s="387" t="s">
        <v>101</v>
      </c>
      <c r="D266" s="388" t="s">
        <v>24</v>
      </c>
      <c r="E266" s="388" t="s">
        <v>275</v>
      </c>
      <c r="F266" s="389" t="s">
        <v>276</v>
      </c>
      <c r="G266" s="390"/>
      <c r="H266" s="391">
        <f>H267+H272+H275+H278</f>
        <v>3593300</v>
      </c>
      <c r="I266" s="385">
        <f>I267+I272+I275+I278</f>
        <v>3593300</v>
      </c>
      <c r="J266" s="385">
        <f>J267+J272+J275+J278</f>
        <v>3592023.48</v>
      </c>
      <c r="K266" s="386">
        <f t="shared" si="9"/>
        <v>99.96447499512982</v>
      </c>
    </row>
    <row r="267" spans="1:11" s="2" customFormat="1" ht="36">
      <c r="A267" s="366"/>
      <c r="B267" s="380" t="s">
        <v>234</v>
      </c>
      <c r="C267" s="387" t="s">
        <v>101</v>
      </c>
      <c r="D267" s="388" t="s">
        <v>24</v>
      </c>
      <c r="E267" s="388" t="s">
        <v>108</v>
      </c>
      <c r="F267" s="389" t="s">
        <v>276</v>
      </c>
      <c r="G267" s="390"/>
      <c r="H267" s="394">
        <f>H268</f>
        <v>3478200</v>
      </c>
      <c r="I267" s="385">
        <f>I268</f>
        <v>3478200</v>
      </c>
      <c r="J267" s="385">
        <f>J268</f>
        <v>3477121.92</v>
      </c>
      <c r="K267" s="386">
        <f t="shared" si="9"/>
        <v>99.96900465758151</v>
      </c>
    </row>
    <row r="268" spans="1:11" s="2" customFormat="1" ht="36">
      <c r="A268" s="366"/>
      <c r="B268" s="380" t="s">
        <v>120</v>
      </c>
      <c r="C268" s="387" t="s">
        <v>101</v>
      </c>
      <c r="D268" s="388" t="s">
        <v>24</v>
      </c>
      <c r="E268" s="388" t="s">
        <v>108</v>
      </c>
      <c r="F268" s="389" t="s">
        <v>286</v>
      </c>
      <c r="G268" s="390"/>
      <c r="H268" s="391">
        <f>SUM(H269:H271)</f>
        <v>3478200</v>
      </c>
      <c r="I268" s="385">
        <f>SUM(I269:I271)</f>
        <v>3478200</v>
      </c>
      <c r="J268" s="385">
        <f>SUM(J269:J271)</f>
        <v>3477121.92</v>
      </c>
      <c r="K268" s="386">
        <f t="shared" si="9"/>
        <v>99.96900465758151</v>
      </c>
    </row>
    <row r="269" spans="1:11" s="2" customFormat="1" ht="90">
      <c r="A269" s="366"/>
      <c r="B269" s="380" t="s">
        <v>121</v>
      </c>
      <c r="C269" s="387" t="s">
        <v>101</v>
      </c>
      <c r="D269" s="388" t="s">
        <v>24</v>
      </c>
      <c r="E269" s="388" t="s">
        <v>108</v>
      </c>
      <c r="F269" s="389" t="s">
        <v>286</v>
      </c>
      <c r="G269" s="390" t="s">
        <v>122</v>
      </c>
      <c r="H269" s="394">
        <v>3045500</v>
      </c>
      <c r="I269" s="385">
        <v>3045500</v>
      </c>
      <c r="J269" s="385">
        <v>3045310.69</v>
      </c>
      <c r="K269" s="386">
        <f t="shared" si="9"/>
        <v>99.99378394352323</v>
      </c>
    </row>
    <row r="270" spans="1:11" s="2" customFormat="1" ht="36">
      <c r="A270" s="366"/>
      <c r="B270" s="436" t="s">
        <v>225</v>
      </c>
      <c r="C270" s="387" t="s">
        <v>101</v>
      </c>
      <c r="D270" s="388" t="s">
        <v>24</v>
      </c>
      <c r="E270" s="388" t="s">
        <v>108</v>
      </c>
      <c r="F270" s="389" t="s">
        <v>286</v>
      </c>
      <c r="G270" s="383" t="s">
        <v>123</v>
      </c>
      <c r="H270" s="391">
        <v>431400</v>
      </c>
      <c r="I270" s="385">
        <v>431400</v>
      </c>
      <c r="J270" s="385">
        <v>430511.23</v>
      </c>
      <c r="K270" s="386">
        <f aca="true" t="shared" si="16" ref="K270:K333">J270/I270*100</f>
        <v>99.79398006490496</v>
      </c>
    </row>
    <row r="271" spans="1:11" s="2" customFormat="1" ht="18">
      <c r="A271" s="366"/>
      <c r="B271" s="380" t="s">
        <v>124</v>
      </c>
      <c r="C271" s="387" t="s">
        <v>101</v>
      </c>
      <c r="D271" s="388" t="s">
        <v>24</v>
      </c>
      <c r="E271" s="388" t="s">
        <v>108</v>
      </c>
      <c r="F271" s="389" t="s">
        <v>286</v>
      </c>
      <c r="G271" s="390" t="s">
        <v>125</v>
      </c>
      <c r="H271" s="391">
        <v>1300</v>
      </c>
      <c r="I271" s="385">
        <v>1300</v>
      </c>
      <c r="J271" s="385">
        <v>1300</v>
      </c>
      <c r="K271" s="386">
        <f t="shared" si="16"/>
        <v>100</v>
      </c>
    </row>
    <row r="272" spans="1:11" s="2" customFormat="1" ht="36">
      <c r="A272" s="366"/>
      <c r="B272" s="380" t="s">
        <v>351</v>
      </c>
      <c r="C272" s="387" t="s">
        <v>101</v>
      </c>
      <c r="D272" s="388" t="s">
        <v>24</v>
      </c>
      <c r="E272" s="388" t="s">
        <v>109</v>
      </c>
      <c r="F272" s="389" t="s">
        <v>276</v>
      </c>
      <c r="G272" s="390"/>
      <c r="H272" s="391">
        <f aca="true" t="shared" si="17" ref="H272:J273">H273</f>
        <v>61100</v>
      </c>
      <c r="I272" s="385">
        <f t="shared" si="17"/>
        <v>61100</v>
      </c>
      <c r="J272" s="385">
        <f t="shared" si="17"/>
        <v>61020</v>
      </c>
      <c r="K272" s="386">
        <f t="shared" si="16"/>
        <v>99.86906710310966</v>
      </c>
    </row>
    <row r="273" spans="1:11" s="2" customFormat="1" ht="54">
      <c r="A273" s="366"/>
      <c r="B273" s="380" t="s">
        <v>352</v>
      </c>
      <c r="C273" s="387" t="s">
        <v>101</v>
      </c>
      <c r="D273" s="388" t="s">
        <v>24</v>
      </c>
      <c r="E273" s="388" t="s">
        <v>109</v>
      </c>
      <c r="F273" s="389" t="s">
        <v>312</v>
      </c>
      <c r="G273" s="390"/>
      <c r="H273" s="394">
        <f t="shared" si="17"/>
        <v>61100</v>
      </c>
      <c r="I273" s="385">
        <f t="shared" si="17"/>
        <v>61100</v>
      </c>
      <c r="J273" s="385">
        <f t="shared" si="17"/>
        <v>61020</v>
      </c>
      <c r="K273" s="386">
        <f t="shared" si="16"/>
        <v>99.86906710310966</v>
      </c>
    </row>
    <row r="274" spans="1:11" s="2" customFormat="1" ht="36">
      <c r="A274" s="366"/>
      <c r="B274" s="380" t="s">
        <v>225</v>
      </c>
      <c r="C274" s="387" t="s">
        <v>101</v>
      </c>
      <c r="D274" s="388" t="s">
        <v>24</v>
      </c>
      <c r="E274" s="388" t="s">
        <v>109</v>
      </c>
      <c r="F274" s="389" t="s">
        <v>312</v>
      </c>
      <c r="G274" s="390" t="s">
        <v>123</v>
      </c>
      <c r="H274" s="391">
        <v>61100</v>
      </c>
      <c r="I274" s="385">
        <v>61100</v>
      </c>
      <c r="J274" s="385">
        <v>61020</v>
      </c>
      <c r="K274" s="386">
        <f t="shared" si="16"/>
        <v>99.86906710310966</v>
      </c>
    </row>
    <row r="275" spans="1:11" s="2" customFormat="1" ht="36">
      <c r="A275" s="366"/>
      <c r="B275" s="380" t="s">
        <v>519</v>
      </c>
      <c r="C275" s="387" t="s">
        <v>101</v>
      </c>
      <c r="D275" s="388" t="s">
        <v>24</v>
      </c>
      <c r="E275" s="388" t="s">
        <v>110</v>
      </c>
      <c r="F275" s="389" t="s">
        <v>276</v>
      </c>
      <c r="G275" s="390"/>
      <c r="H275" s="394">
        <f aca="true" t="shared" si="18" ref="H275:J276">H276</f>
        <v>13400</v>
      </c>
      <c r="I275" s="385">
        <f t="shared" si="18"/>
        <v>13400</v>
      </c>
      <c r="J275" s="385">
        <f t="shared" si="18"/>
        <v>13308</v>
      </c>
      <c r="K275" s="386">
        <f t="shared" si="16"/>
        <v>99.31343283582089</v>
      </c>
    </row>
    <row r="276" spans="1:11" s="2" customFormat="1" ht="18">
      <c r="A276" s="366"/>
      <c r="B276" s="436" t="s">
        <v>520</v>
      </c>
      <c r="C276" s="387" t="s">
        <v>101</v>
      </c>
      <c r="D276" s="388" t="s">
        <v>24</v>
      </c>
      <c r="E276" s="388" t="s">
        <v>110</v>
      </c>
      <c r="F276" s="389" t="s">
        <v>521</v>
      </c>
      <c r="G276" s="390"/>
      <c r="H276" s="391">
        <f t="shared" si="18"/>
        <v>13400</v>
      </c>
      <c r="I276" s="385">
        <f t="shared" si="18"/>
        <v>13400</v>
      </c>
      <c r="J276" s="385">
        <f t="shared" si="18"/>
        <v>13308</v>
      </c>
      <c r="K276" s="386">
        <f t="shared" si="16"/>
        <v>99.31343283582089</v>
      </c>
    </row>
    <row r="277" spans="1:11" s="2" customFormat="1" ht="36">
      <c r="A277" s="366"/>
      <c r="B277" s="436" t="s">
        <v>225</v>
      </c>
      <c r="C277" s="387" t="s">
        <v>101</v>
      </c>
      <c r="D277" s="388" t="s">
        <v>24</v>
      </c>
      <c r="E277" s="388" t="s">
        <v>110</v>
      </c>
      <c r="F277" s="389" t="s">
        <v>521</v>
      </c>
      <c r="G277" s="390" t="s">
        <v>123</v>
      </c>
      <c r="H277" s="394">
        <v>13400</v>
      </c>
      <c r="I277" s="385">
        <v>13400</v>
      </c>
      <c r="J277" s="385">
        <v>13308</v>
      </c>
      <c r="K277" s="386">
        <f t="shared" si="16"/>
        <v>99.31343283582089</v>
      </c>
    </row>
    <row r="278" spans="1:11" s="2" customFormat="1" ht="36">
      <c r="A278" s="366"/>
      <c r="B278" s="437" t="s">
        <v>518</v>
      </c>
      <c r="C278" s="387" t="s">
        <v>101</v>
      </c>
      <c r="D278" s="388" t="s">
        <v>24</v>
      </c>
      <c r="E278" s="388" t="s">
        <v>98</v>
      </c>
      <c r="F278" s="389" t="s">
        <v>276</v>
      </c>
      <c r="G278" s="390"/>
      <c r="H278" s="391">
        <f aca="true" t="shared" si="19" ref="H278:J279">H279</f>
        <v>40600</v>
      </c>
      <c r="I278" s="385">
        <f t="shared" si="19"/>
        <v>40600</v>
      </c>
      <c r="J278" s="385">
        <f t="shared" si="19"/>
        <v>40573.56</v>
      </c>
      <c r="K278" s="386">
        <f t="shared" si="16"/>
        <v>99.93487684729064</v>
      </c>
    </row>
    <row r="279" spans="1:11" s="2" customFormat="1" ht="36">
      <c r="A279" s="366"/>
      <c r="B279" s="437" t="s">
        <v>247</v>
      </c>
      <c r="C279" s="387" t="s">
        <v>101</v>
      </c>
      <c r="D279" s="388" t="s">
        <v>24</v>
      </c>
      <c r="E279" s="388" t="s">
        <v>98</v>
      </c>
      <c r="F279" s="389" t="s">
        <v>296</v>
      </c>
      <c r="G279" s="390"/>
      <c r="H279" s="391">
        <f t="shared" si="19"/>
        <v>40600</v>
      </c>
      <c r="I279" s="385">
        <f t="shared" si="19"/>
        <v>40600</v>
      </c>
      <c r="J279" s="385">
        <f t="shared" si="19"/>
        <v>40573.56</v>
      </c>
      <c r="K279" s="386">
        <f t="shared" si="16"/>
        <v>99.93487684729064</v>
      </c>
    </row>
    <row r="280" spans="1:11" s="2" customFormat="1" ht="36">
      <c r="A280" s="366"/>
      <c r="B280" s="380" t="s">
        <v>225</v>
      </c>
      <c r="C280" s="387" t="s">
        <v>101</v>
      </c>
      <c r="D280" s="388" t="s">
        <v>24</v>
      </c>
      <c r="E280" s="388" t="s">
        <v>98</v>
      </c>
      <c r="F280" s="389" t="s">
        <v>296</v>
      </c>
      <c r="G280" s="390" t="s">
        <v>123</v>
      </c>
      <c r="H280" s="394">
        <v>40600</v>
      </c>
      <c r="I280" s="385">
        <v>40600</v>
      </c>
      <c r="J280" s="385">
        <v>40573.56</v>
      </c>
      <c r="K280" s="386">
        <f t="shared" si="16"/>
        <v>99.93487684729064</v>
      </c>
    </row>
    <row r="281" spans="1:11" s="2" customFormat="1" ht="18">
      <c r="A281" s="366"/>
      <c r="B281" s="438"/>
      <c r="C281" s="387"/>
      <c r="D281" s="388"/>
      <c r="E281" s="388"/>
      <c r="F281" s="389"/>
      <c r="G281" s="390"/>
      <c r="H281" s="391"/>
      <c r="I281" s="385"/>
      <c r="J281" s="385"/>
      <c r="K281" s="386"/>
    </row>
    <row r="282" spans="1:11" s="2" customFormat="1" ht="52.5">
      <c r="A282" s="507">
        <v>5</v>
      </c>
      <c r="B282" s="575" t="s">
        <v>162</v>
      </c>
      <c r="C282" s="509" t="s">
        <v>104</v>
      </c>
      <c r="D282" s="510" t="s">
        <v>119</v>
      </c>
      <c r="E282" s="510" t="s">
        <v>275</v>
      </c>
      <c r="F282" s="511" t="s">
        <v>276</v>
      </c>
      <c r="G282" s="569"/>
      <c r="H282" s="433">
        <f>H293+H283+H308</f>
        <v>41121500</v>
      </c>
      <c r="I282" s="378">
        <f>I293+I283+I308</f>
        <v>41121500</v>
      </c>
      <c r="J282" s="378">
        <f>J293+J283+J308</f>
        <v>39990164.849999994</v>
      </c>
      <c r="K282" s="371">
        <f t="shared" si="16"/>
        <v>97.24879892513647</v>
      </c>
    </row>
    <row r="283" spans="1:11" s="2" customFormat="1" ht="54">
      <c r="A283" s="366"/>
      <c r="B283" s="380" t="s">
        <v>163</v>
      </c>
      <c r="C283" s="387" t="s">
        <v>104</v>
      </c>
      <c r="D283" s="388" t="s">
        <v>18</v>
      </c>
      <c r="E283" s="388" t="s">
        <v>275</v>
      </c>
      <c r="F283" s="389" t="s">
        <v>276</v>
      </c>
      <c r="G283" s="390"/>
      <c r="H283" s="391">
        <f>H284</f>
        <v>11875200</v>
      </c>
      <c r="I283" s="385">
        <f>I284</f>
        <v>11875200</v>
      </c>
      <c r="J283" s="385">
        <f>J284</f>
        <v>11576740</v>
      </c>
      <c r="K283" s="386">
        <f t="shared" si="16"/>
        <v>97.48669496092698</v>
      </c>
    </row>
    <row r="284" spans="1:11" s="2" customFormat="1" ht="72">
      <c r="A284" s="366"/>
      <c r="B284" s="380" t="s">
        <v>243</v>
      </c>
      <c r="C284" s="387" t="s">
        <v>104</v>
      </c>
      <c r="D284" s="388" t="s">
        <v>18</v>
      </c>
      <c r="E284" s="388" t="s">
        <v>108</v>
      </c>
      <c r="F284" s="389" t="s">
        <v>276</v>
      </c>
      <c r="G284" s="390"/>
      <c r="H284" s="394">
        <f>H285+H287+H289+H291</f>
        <v>11875200</v>
      </c>
      <c r="I284" s="385">
        <f>I285+I287+I289+I291</f>
        <v>11875200</v>
      </c>
      <c r="J284" s="385">
        <f>J285+J287+J289+J291</f>
        <v>11576740</v>
      </c>
      <c r="K284" s="386">
        <f t="shared" si="16"/>
        <v>97.48669496092698</v>
      </c>
    </row>
    <row r="285" spans="1:11" s="2" customFormat="1" ht="36">
      <c r="A285" s="366"/>
      <c r="B285" s="380" t="s">
        <v>382</v>
      </c>
      <c r="C285" s="387" t="s">
        <v>104</v>
      </c>
      <c r="D285" s="388" t="s">
        <v>18</v>
      </c>
      <c r="E285" s="388" t="s">
        <v>108</v>
      </c>
      <c r="F285" s="389" t="s">
        <v>292</v>
      </c>
      <c r="G285" s="390"/>
      <c r="H285" s="394">
        <f>H286</f>
        <v>298400</v>
      </c>
      <c r="I285" s="385">
        <f>I286</f>
        <v>298400</v>
      </c>
      <c r="J285" s="385">
        <f>J286</f>
        <v>0</v>
      </c>
      <c r="K285" s="386">
        <f t="shared" si="16"/>
        <v>0</v>
      </c>
    </row>
    <row r="286" spans="1:11" s="2" customFormat="1" ht="36">
      <c r="A286" s="366"/>
      <c r="B286" s="380" t="s">
        <v>225</v>
      </c>
      <c r="C286" s="387" t="s">
        <v>104</v>
      </c>
      <c r="D286" s="388" t="s">
        <v>18</v>
      </c>
      <c r="E286" s="388" t="s">
        <v>108</v>
      </c>
      <c r="F286" s="389" t="s">
        <v>292</v>
      </c>
      <c r="G286" s="390" t="s">
        <v>123</v>
      </c>
      <c r="H286" s="394">
        <v>298400</v>
      </c>
      <c r="I286" s="385">
        <v>298400</v>
      </c>
      <c r="J286" s="385">
        <v>0</v>
      </c>
      <c r="K286" s="386">
        <f t="shared" si="16"/>
        <v>0</v>
      </c>
    </row>
    <row r="287" spans="1:11" s="2" customFormat="1" ht="36">
      <c r="A287" s="366"/>
      <c r="B287" s="438" t="s">
        <v>164</v>
      </c>
      <c r="C287" s="387" t="s">
        <v>104</v>
      </c>
      <c r="D287" s="388" t="s">
        <v>18</v>
      </c>
      <c r="E287" s="388" t="s">
        <v>108</v>
      </c>
      <c r="F287" s="389" t="s">
        <v>293</v>
      </c>
      <c r="G287" s="390"/>
      <c r="H287" s="391">
        <f>H288</f>
        <v>223900</v>
      </c>
      <c r="I287" s="385">
        <f>I288</f>
        <v>223900</v>
      </c>
      <c r="J287" s="385">
        <f>J288</f>
        <v>223840</v>
      </c>
      <c r="K287" s="386">
        <f t="shared" si="16"/>
        <v>99.97320232246538</v>
      </c>
    </row>
    <row r="288" spans="1:11" s="2" customFormat="1" ht="36">
      <c r="A288" s="366"/>
      <c r="B288" s="439" t="s">
        <v>225</v>
      </c>
      <c r="C288" s="387" t="s">
        <v>104</v>
      </c>
      <c r="D288" s="388" t="s">
        <v>18</v>
      </c>
      <c r="E288" s="388" t="s">
        <v>108</v>
      </c>
      <c r="F288" s="389" t="s">
        <v>293</v>
      </c>
      <c r="G288" s="390" t="s">
        <v>123</v>
      </c>
      <c r="H288" s="391">
        <v>223900</v>
      </c>
      <c r="I288" s="385">
        <v>223900</v>
      </c>
      <c r="J288" s="385">
        <v>223840</v>
      </c>
      <c r="K288" s="386">
        <f t="shared" si="16"/>
        <v>99.97320232246538</v>
      </c>
    </row>
    <row r="289" spans="1:11" s="2" customFormat="1" ht="96" customHeight="1">
      <c r="A289" s="366"/>
      <c r="B289" s="440" t="s">
        <v>244</v>
      </c>
      <c r="C289" s="387" t="s">
        <v>104</v>
      </c>
      <c r="D289" s="388" t="s">
        <v>18</v>
      </c>
      <c r="E289" s="388" t="s">
        <v>108</v>
      </c>
      <c r="F289" s="389" t="s">
        <v>294</v>
      </c>
      <c r="G289" s="390"/>
      <c r="H289" s="394">
        <f>H290</f>
        <v>11340500</v>
      </c>
      <c r="I289" s="385">
        <f>I290</f>
        <v>11340500</v>
      </c>
      <c r="J289" s="385">
        <f>J290</f>
        <v>11340500</v>
      </c>
      <c r="K289" s="386">
        <f t="shared" si="16"/>
        <v>100</v>
      </c>
    </row>
    <row r="290" spans="1:11" s="2" customFormat="1" ht="18">
      <c r="A290" s="366"/>
      <c r="B290" s="441" t="s">
        <v>133</v>
      </c>
      <c r="C290" s="388" t="s">
        <v>104</v>
      </c>
      <c r="D290" s="388" t="s">
        <v>18</v>
      </c>
      <c r="E290" s="388" t="s">
        <v>108</v>
      </c>
      <c r="F290" s="389" t="s">
        <v>294</v>
      </c>
      <c r="G290" s="390" t="s">
        <v>134</v>
      </c>
      <c r="H290" s="391">
        <v>11340500</v>
      </c>
      <c r="I290" s="385">
        <v>11340500</v>
      </c>
      <c r="J290" s="385">
        <v>11340500</v>
      </c>
      <c r="K290" s="386">
        <f t="shared" si="16"/>
        <v>100</v>
      </c>
    </row>
    <row r="291" spans="1:11" s="2" customFormat="1" ht="108">
      <c r="A291" s="366"/>
      <c r="B291" s="441" t="s">
        <v>245</v>
      </c>
      <c r="C291" s="388" t="s">
        <v>104</v>
      </c>
      <c r="D291" s="388" t="s">
        <v>18</v>
      </c>
      <c r="E291" s="388" t="s">
        <v>108</v>
      </c>
      <c r="F291" s="389" t="s">
        <v>295</v>
      </c>
      <c r="G291" s="390"/>
      <c r="H291" s="391">
        <f>H292</f>
        <v>12400</v>
      </c>
      <c r="I291" s="385">
        <f>I292</f>
        <v>12400</v>
      </c>
      <c r="J291" s="385">
        <f>J292</f>
        <v>12400</v>
      </c>
      <c r="K291" s="386">
        <f t="shared" si="16"/>
        <v>100</v>
      </c>
    </row>
    <row r="292" spans="1:11" s="2" customFormat="1" ht="18">
      <c r="A292" s="366"/>
      <c r="B292" s="441" t="s">
        <v>133</v>
      </c>
      <c r="C292" s="388" t="s">
        <v>104</v>
      </c>
      <c r="D292" s="388" t="s">
        <v>18</v>
      </c>
      <c r="E292" s="388" t="s">
        <v>108</v>
      </c>
      <c r="F292" s="389" t="s">
        <v>295</v>
      </c>
      <c r="G292" s="390" t="s">
        <v>134</v>
      </c>
      <c r="H292" s="391">
        <v>12400</v>
      </c>
      <c r="I292" s="385">
        <v>12400</v>
      </c>
      <c r="J292" s="385">
        <v>12400</v>
      </c>
      <c r="K292" s="386">
        <f t="shared" si="16"/>
        <v>100</v>
      </c>
    </row>
    <row r="293" spans="1:11" s="2" customFormat="1" ht="36">
      <c r="A293" s="366"/>
      <c r="B293" s="441" t="s">
        <v>185</v>
      </c>
      <c r="C293" s="388" t="s">
        <v>104</v>
      </c>
      <c r="D293" s="388" t="s">
        <v>24</v>
      </c>
      <c r="E293" s="388" t="s">
        <v>275</v>
      </c>
      <c r="F293" s="389" t="s">
        <v>276</v>
      </c>
      <c r="G293" s="390"/>
      <c r="H293" s="394">
        <f>H294+H305</f>
        <v>12186800</v>
      </c>
      <c r="I293" s="385">
        <f>I294+I305</f>
        <v>12186800</v>
      </c>
      <c r="J293" s="385">
        <f>J294+J305</f>
        <v>11783934.79</v>
      </c>
      <c r="K293" s="386">
        <f t="shared" si="16"/>
        <v>96.69424943381362</v>
      </c>
    </row>
    <row r="294" spans="1:11" s="2" customFormat="1" ht="36">
      <c r="A294" s="442"/>
      <c r="B294" s="395" t="s">
        <v>246</v>
      </c>
      <c r="C294" s="443" t="s">
        <v>104</v>
      </c>
      <c r="D294" s="381" t="s">
        <v>24</v>
      </c>
      <c r="E294" s="381" t="s">
        <v>108</v>
      </c>
      <c r="F294" s="382" t="s">
        <v>276</v>
      </c>
      <c r="G294" s="383"/>
      <c r="H294" s="408">
        <f>H295+H298+H300+H302</f>
        <v>11797500</v>
      </c>
      <c r="I294" s="385">
        <f>I295+I298+I300+I302</f>
        <v>11797500</v>
      </c>
      <c r="J294" s="385">
        <f>J295+J298+J300+J302</f>
        <v>11394663.379999999</v>
      </c>
      <c r="K294" s="386">
        <f t="shared" si="16"/>
        <v>96.58540690824327</v>
      </c>
    </row>
    <row r="295" spans="1:11" s="2" customFormat="1" ht="18">
      <c r="A295" s="409"/>
      <c r="B295" s="561" t="s">
        <v>517</v>
      </c>
      <c r="C295" s="591" t="s">
        <v>104</v>
      </c>
      <c r="D295" s="591" t="s">
        <v>24</v>
      </c>
      <c r="E295" s="591" t="s">
        <v>108</v>
      </c>
      <c r="F295" s="592" t="s">
        <v>277</v>
      </c>
      <c r="G295" s="403"/>
      <c r="H295" s="445">
        <f>H296+H297</f>
        <v>1850700</v>
      </c>
      <c r="I295" s="385">
        <f>I296+I297</f>
        <v>1850700</v>
      </c>
      <c r="J295" s="385">
        <f>J296+J297</f>
        <v>1850639.0599999998</v>
      </c>
      <c r="K295" s="386">
        <f t="shared" si="16"/>
        <v>99.99670719187334</v>
      </c>
    </row>
    <row r="296" spans="1:11" s="2" customFormat="1" ht="36">
      <c r="A296" s="366"/>
      <c r="B296" s="594" t="s">
        <v>225</v>
      </c>
      <c r="C296" s="595" t="s">
        <v>104</v>
      </c>
      <c r="D296" s="426" t="s">
        <v>24</v>
      </c>
      <c r="E296" s="422" t="s">
        <v>108</v>
      </c>
      <c r="F296" s="423" t="s">
        <v>277</v>
      </c>
      <c r="G296" s="425" t="s">
        <v>123</v>
      </c>
      <c r="H296" s="445">
        <v>77600</v>
      </c>
      <c r="I296" s="385">
        <v>77600</v>
      </c>
      <c r="J296" s="385">
        <v>77583.16</v>
      </c>
      <c r="K296" s="386">
        <f t="shared" si="16"/>
        <v>99.97829896907217</v>
      </c>
    </row>
    <row r="297" spans="1:11" s="2" customFormat="1" ht="36">
      <c r="A297" s="366"/>
      <c r="B297" s="380" t="s">
        <v>131</v>
      </c>
      <c r="C297" s="444" t="s">
        <v>104</v>
      </c>
      <c r="D297" s="431" t="s">
        <v>24</v>
      </c>
      <c r="E297" s="388" t="s">
        <v>108</v>
      </c>
      <c r="F297" s="389" t="s">
        <v>277</v>
      </c>
      <c r="G297" s="390" t="s">
        <v>132</v>
      </c>
      <c r="H297" s="391">
        <v>1773100</v>
      </c>
      <c r="I297" s="385">
        <v>1773100</v>
      </c>
      <c r="J297" s="385">
        <v>1773055.9</v>
      </c>
      <c r="K297" s="386">
        <f t="shared" si="16"/>
        <v>99.9975128306356</v>
      </c>
    </row>
    <row r="298" spans="1:11" s="2" customFormat="1" ht="36">
      <c r="A298" s="366"/>
      <c r="B298" s="380" t="s">
        <v>247</v>
      </c>
      <c r="C298" s="444" t="s">
        <v>104</v>
      </c>
      <c r="D298" s="431" t="s">
        <v>24</v>
      </c>
      <c r="E298" s="388" t="s">
        <v>108</v>
      </c>
      <c r="F298" s="389" t="s">
        <v>296</v>
      </c>
      <c r="G298" s="390"/>
      <c r="H298" s="391">
        <f>SUM(H299:H299)</f>
        <v>1254600</v>
      </c>
      <c r="I298" s="385">
        <f>SUM(I299:I299)</f>
        <v>1254600</v>
      </c>
      <c r="J298" s="385">
        <f>SUM(J299:J299)</f>
        <v>1184095.5</v>
      </c>
      <c r="K298" s="386">
        <f t="shared" si="16"/>
        <v>94.38032042085128</v>
      </c>
    </row>
    <row r="299" spans="1:11" s="2" customFormat="1" ht="36">
      <c r="A299" s="366"/>
      <c r="B299" s="380" t="s">
        <v>225</v>
      </c>
      <c r="C299" s="444" t="s">
        <v>104</v>
      </c>
      <c r="D299" s="431" t="s">
        <v>24</v>
      </c>
      <c r="E299" s="388" t="s">
        <v>108</v>
      </c>
      <c r="F299" s="389" t="s">
        <v>296</v>
      </c>
      <c r="G299" s="390" t="s">
        <v>123</v>
      </c>
      <c r="H299" s="394">
        <v>1254600</v>
      </c>
      <c r="I299" s="385">
        <v>1254600</v>
      </c>
      <c r="J299" s="385">
        <v>1184095.5</v>
      </c>
      <c r="K299" s="386">
        <f t="shared" si="16"/>
        <v>94.38032042085128</v>
      </c>
    </row>
    <row r="300" spans="1:11" s="2" customFormat="1" ht="90">
      <c r="A300" s="366"/>
      <c r="B300" s="380" t="s">
        <v>248</v>
      </c>
      <c r="C300" s="444" t="s">
        <v>104</v>
      </c>
      <c r="D300" s="431" t="s">
        <v>24</v>
      </c>
      <c r="E300" s="388" t="s">
        <v>108</v>
      </c>
      <c r="F300" s="389" t="s">
        <v>297</v>
      </c>
      <c r="G300" s="390"/>
      <c r="H300" s="394">
        <f>H301</f>
        <v>122100</v>
      </c>
      <c r="I300" s="385">
        <f>I301</f>
        <v>122100</v>
      </c>
      <c r="J300" s="385">
        <f>J301</f>
        <v>122100</v>
      </c>
      <c r="K300" s="386">
        <f t="shared" si="16"/>
        <v>100</v>
      </c>
    </row>
    <row r="301" spans="1:11" s="2" customFormat="1" ht="18">
      <c r="A301" s="366"/>
      <c r="B301" s="380" t="s">
        <v>133</v>
      </c>
      <c r="C301" s="444" t="s">
        <v>104</v>
      </c>
      <c r="D301" s="431" t="s">
        <v>24</v>
      </c>
      <c r="E301" s="388" t="s">
        <v>108</v>
      </c>
      <c r="F301" s="389" t="s">
        <v>297</v>
      </c>
      <c r="G301" s="390" t="s">
        <v>134</v>
      </c>
      <c r="H301" s="394">
        <v>122100</v>
      </c>
      <c r="I301" s="385">
        <v>122100</v>
      </c>
      <c r="J301" s="385">
        <v>122100</v>
      </c>
      <c r="K301" s="386">
        <f t="shared" si="16"/>
        <v>100</v>
      </c>
    </row>
    <row r="302" spans="1:11" s="2" customFormat="1" ht="18">
      <c r="A302" s="366"/>
      <c r="B302" s="380" t="s">
        <v>682</v>
      </c>
      <c r="C302" s="444" t="s">
        <v>104</v>
      </c>
      <c r="D302" s="431" t="s">
        <v>24</v>
      </c>
      <c r="E302" s="388" t="s">
        <v>108</v>
      </c>
      <c r="F302" s="389" t="s">
        <v>683</v>
      </c>
      <c r="G302" s="390"/>
      <c r="H302" s="391">
        <f>H304+H303</f>
        <v>8570100</v>
      </c>
      <c r="I302" s="385">
        <f>I304+I303</f>
        <v>8570100</v>
      </c>
      <c r="J302" s="385">
        <f>J304+J303</f>
        <v>8237828.82</v>
      </c>
      <c r="K302" s="386">
        <f t="shared" si="16"/>
        <v>96.12290194980221</v>
      </c>
    </row>
    <row r="303" spans="1:11" s="2" customFormat="1" ht="36">
      <c r="A303" s="366"/>
      <c r="B303" s="392" t="s">
        <v>225</v>
      </c>
      <c r="C303" s="444" t="s">
        <v>104</v>
      </c>
      <c r="D303" s="431" t="s">
        <v>24</v>
      </c>
      <c r="E303" s="388" t="s">
        <v>108</v>
      </c>
      <c r="F303" s="389" t="s">
        <v>683</v>
      </c>
      <c r="G303" s="390" t="s">
        <v>123</v>
      </c>
      <c r="H303" s="391">
        <v>905200</v>
      </c>
      <c r="I303" s="385">
        <v>905200</v>
      </c>
      <c r="J303" s="385">
        <v>905200</v>
      </c>
      <c r="K303" s="386">
        <f t="shared" si="16"/>
        <v>100</v>
      </c>
    </row>
    <row r="304" spans="1:11" s="2" customFormat="1" ht="36">
      <c r="A304" s="366"/>
      <c r="B304" s="392" t="s">
        <v>131</v>
      </c>
      <c r="C304" s="444" t="s">
        <v>104</v>
      </c>
      <c r="D304" s="431" t="s">
        <v>24</v>
      </c>
      <c r="E304" s="388" t="s">
        <v>108</v>
      </c>
      <c r="F304" s="389" t="s">
        <v>683</v>
      </c>
      <c r="G304" s="390" t="s">
        <v>132</v>
      </c>
      <c r="H304" s="394">
        <v>7664900</v>
      </c>
      <c r="I304" s="385">
        <v>7664900</v>
      </c>
      <c r="J304" s="385">
        <v>7332628.82</v>
      </c>
      <c r="K304" s="386">
        <f t="shared" si="16"/>
        <v>95.66502915889315</v>
      </c>
    </row>
    <row r="305" spans="1:12" s="2" customFormat="1" ht="54">
      <c r="A305" s="366"/>
      <c r="B305" s="392" t="s">
        <v>249</v>
      </c>
      <c r="C305" s="444" t="s">
        <v>104</v>
      </c>
      <c r="D305" s="431" t="s">
        <v>24</v>
      </c>
      <c r="E305" s="388" t="s">
        <v>109</v>
      </c>
      <c r="F305" s="389" t="s">
        <v>276</v>
      </c>
      <c r="G305" s="390"/>
      <c r="H305" s="391">
        <f aca="true" t="shared" si="20" ref="H305:J306">H306</f>
        <v>389300</v>
      </c>
      <c r="I305" s="385">
        <f t="shared" si="20"/>
        <v>389300</v>
      </c>
      <c r="J305" s="385">
        <f t="shared" si="20"/>
        <v>389271.41</v>
      </c>
      <c r="K305" s="386">
        <f t="shared" si="16"/>
        <v>99.99265604931928</v>
      </c>
      <c r="L305" s="379"/>
    </row>
    <row r="306" spans="1:11" s="2" customFormat="1" ht="36">
      <c r="A306" s="366"/>
      <c r="B306" s="392" t="s">
        <v>247</v>
      </c>
      <c r="C306" s="444" t="s">
        <v>104</v>
      </c>
      <c r="D306" s="431" t="s">
        <v>24</v>
      </c>
      <c r="E306" s="388" t="s">
        <v>109</v>
      </c>
      <c r="F306" s="389" t="s">
        <v>296</v>
      </c>
      <c r="G306" s="390"/>
      <c r="H306" s="394">
        <f t="shared" si="20"/>
        <v>389300</v>
      </c>
      <c r="I306" s="385">
        <f t="shared" si="20"/>
        <v>389300</v>
      </c>
      <c r="J306" s="385">
        <f t="shared" si="20"/>
        <v>389271.41</v>
      </c>
      <c r="K306" s="386">
        <f t="shared" si="16"/>
        <v>99.99265604931928</v>
      </c>
    </row>
    <row r="307" spans="1:11" s="2" customFormat="1" ht="36">
      <c r="A307" s="366"/>
      <c r="B307" s="380" t="s">
        <v>225</v>
      </c>
      <c r="C307" s="444" t="s">
        <v>104</v>
      </c>
      <c r="D307" s="431" t="s">
        <v>24</v>
      </c>
      <c r="E307" s="388" t="s">
        <v>109</v>
      </c>
      <c r="F307" s="389" t="s">
        <v>296</v>
      </c>
      <c r="G307" s="390" t="s">
        <v>123</v>
      </c>
      <c r="H307" s="391">
        <v>389300</v>
      </c>
      <c r="I307" s="385">
        <v>389300</v>
      </c>
      <c r="J307" s="385">
        <v>389271.41</v>
      </c>
      <c r="K307" s="386">
        <f t="shared" si="16"/>
        <v>99.99265604931928</v>
      </c>
    </row>
    <row r="308" spans="1:11" s="2" customFormat="1" ht="54">
      <c r="A308" s="366"/>
      <c r="B308" s="380" t="s">
        <v>350</v>
      </c>
      <c r="C308" s="444" t="s">
        <v>104</v>
      </c>
      <c r="D308" s="431" t="s">
        <v>128</v>
      </c>
      <c r="E308" s="388" t="s">
        <v>275</v>
      </c>
      <c r="F308" s="389" t="s">
        <v>276</v>
      </c>
      <c r="G308" s="390"/>
      <c r="H308" s="391">
        <f>H309+H315</f>
        <v>17059500</v>
      </c>
      <c r="I308" s="385">
        <f>I309+I315</f>
        <v>17059500</v>
      </c>
      <c r="J308" s="385">
        <f>J309+J315</f>
        <v>16629490.059999999</v>
      </c>
      <c r="K308" s="386">
        <f t="shared" si="16"/>
        <v>97.4793520325918</v>
      </c>
    </row>
    <row r="309" spans="1:11" s="2" customFormat="1" ht="75" customHeight="1">
      <c r="A309" s="366"/>
      <c r="B309" s="380" t="s">
        <v>250</v>
      </c>
      <c r="C309" s="444" t="s">
        <v>104</v>
      </c>
      <c r="D309" s="431" t="s">
        <v>128</v>
      </c>
      <c r="E309" s="388" t="s">
        <v>108</v>
      </c>
      <c r="F309" s="389" t="s">
        <v>276</v>
      </c>
      <c r="G309" s="390"/>
      <c r="H309" s="394">
        <f>H310</f>
        <v>16220900</v>
      </c>
      <c r="I309" s="385">
        <f>I310</f>
        <v>16220900</v>
      </c>
      <c r="J309" s="385">
        <f>J310</f>
        <v>15962999.059999999</v>
      </c>
      <c r="K309" s="386">
        <f t="shared" si="16"/>
        <v>98.41007009475429</v>
      </c>
    </row>
    <row r="310" spans="1:11" s="2" customFormat="1" ht="36">
      <c r="A310" s="366"/>
      <c r="B310" s="392" t="s">
        <v>523</v>
      </c>
      <c r="C310" s="444" t="s">
        <v>104</v>
      </c>
      <c r="D310" s="431" t="s">
        <v>128</v>
      </c>
      <c r="E310" s="388" t="s">
        <v>108</v>
      </c>
      <c r="F310" s="389" t="s">
        <v>278</v>
      </c>
      <c r="G310" s="390"/>
      <c r="H310" s="391">
        <f>SUM(H311:H314)</f>
        <v>16220900</v>
      </c>
      <c r="I310" s="385">
        <f>SUM(I311:I314)</f>
        <v>16220900</v>
      </c>
      <c r="J310" s="385">
        <f>SUM(J311:J314)</f>
        <v>15962999.059999999</v>
      </c>
      <c r="K310" s="386">
        <f t="shared" si="16"/>
        <v>98.41007009475429</v>
      </c>
    </row>
    <row r="311" spans="1:11" s="2" customFormat="1" ht="90">
      <c r="A311" s="366"/>
      <c r="B311" s="392" t="s">
        <v>121</v>
      </c>
      <c r="C311" s="444" t="s">
        <v>104</v>
      </c>
      <c r="D311" s="431" t="s">
        <v>128</v>
      </c>
      <c r="E311" s="388" t="s">
        <v>108</v>
      </c>
      <c r="F311" s="389" t="s">
        <v>278</v>
      </c>
      <c r="G311" s="390" t="s">
        <v>122</v>
      </c>
      <c r="H311" s="391">
        <v>10892336.05</v>
      </c>
      <c r="I311" s="385">
        <v>10892336.05</v>
      </c>
      <c r="J311" s="385">
        <v>10862186.05</v>
      </c>
      <c r="K311" s="386">
        <f t="shared" si="16"/>
        <v>99.72319987318056</v>
      </c>
    </row>
    <row r="312" spans="1:11" s="2" customFormat="1" ht="36">
      <c r="A312" s="366"/>
      <c r="B312" s="380" t="s">
        <v>225</v>
      </c>
      <c r="C312" s="444" t="s">
        <v>104</v>
      </c>
      <c r="D312" s="431" t="s">
        <v>128</v>
      </c>
      <c r="E312" s="388" t="s">
        <v>108</v>
      </c>
      <c r="F312" s="389" t="s">
        <v>278</v>
      </c>
      <c r="G312" s="390" t="s">
        <v>123</v>
      </c>
      <c r="H312" s="394">
        <v>5321500</v>
      </c>
      <c r="I312" s="385">
        <v>5321500</v>
      </c>
      <c r="J312" s="385">
        <v>5093774.06</v>
      </c>
      <c r="K312" s="386">
        <f t="shared" si="16"/>
        <v>95.72064380343888</v>
      </c>
    </row>
    <row r="313" spans="1:11" s="2" customFormat="1" ht="18">
      <c r="A313" s="366"/>
      <c r="B313" s="392" t="s">
        <v>141</v>
      </c>
      <c r="C313" s="444" t="s">
        <v>104</v>
      </c>
      <c r="D313" s="431" t="s">
        <v>128</v>
      </c>
      <c r="E313" s="388" t="s">
        <v>108</v>
      </c>
      <c r="F313" s="389" t="s">
        <v>278</v>
      </c>
      <c r="G313" s="390" t="s">
        <v>142</v>
      </c>
      <c r="H313" s="391">
        <v>763.95</v>
      </c>
      <c r="I313" s="385">
        <v>763.95</v>
      </c>
      <c r="J313" s="385">
        <v>763.95</v>
      </c>
      <c r="K313" s="386">
        <f t="shared" si="16"/>
        <v>100</v>
      </c>
    </row>
    <row r="314" spans="1:11" s="2" customFormat="1" ht="18">
      <c r="A314" s="366"/>
      <c r="B314" s="392" t="s">
        <v>124</v>
      </c>
      <c r="C314" s="444" t="s">
        <v>104</v>
      </c>
      <c r="D314" s="431" t="s">
        <v>128</v>
      </c>
      <c r="E314" s="388" t="s">
        <v>108</v>
      </c>
      <c r="F314" s="389" t="s">
        <v>278</v>
      </c>
      <c r="G314" s="390" t="s">
        <v>125</v>
      </c>
      <c r="H314" s="391">
        <v>6300</v>
      </c>
      <c r="I314" s="385">
        <v>6300</v>
      </c>
      <c r="J314" s="385">
        <v>6275</v>
      </c>
      <c r="K314" s="386">
        <f t="shared" si="16"/>
        <v>99.60317460317461</v>
      </c>
    </row>
    <row r="315" spans="1:11" s="2" customFormat="1" ht="36">
      <c r="A315" s="366"/>
      <c r="B315" s="392" t="s">
        <v>623</v>
      </c>
      <c r="C315" s="444" t="s">
        <v>104</v>
      </c>
      <c r="D315" s="431" t="s">
        <v>128</v>
      </c>
      <c r="E315" s="388" t="s">
        <v>109</v>
      </c>
      <c r="F315" s="389" t="s">
        <v>276</v>
      </c>
      <c r="G315" s="390"/>
      <c r="H315" s="394">
        <f aca="true" t="shared" si="21" ref="H315:J316">H316</f>
        <v>838600</v>
      </c>
      <c r="I315" s="385">
        <f t="shared" si="21"/>
        <v>838600</v>
      </c>
      <c r="J315" s="385">
        <f t="shared" si="21"/>
        <v>666491</v>
      </c>
      <c r="K315" s="386">
        <f t="shared" si="16"/>
        <v>79.47662771285475</v>
      </c>
    </row>
    <row r="316" spans="1:11" s="2" customFormat="1" ht="36">
      <c r="A316" s="366"/>
      <c r="B316" s="380" t="s">
        <v>164</v>
      </c>
      <c r="C316" s="431" t="s">
        <v>104</v>
      </c>
      <c r="D316" s="431" t="s">
        <v>128</v>
      </c>
      <c r="E316" s="431" t="s">
        <v>109</v>
      </c>
      <c r="F316" s="432" t="s">
        <v>293</v>
      </c>
      <c r="G316" s="390"/>
      <c r="H316" s="408">
        <f t="shared" si="21"/>
        <v>838600</v>
      </c>
      <c r="I316" s="385">
        <f t="shared" si="21"/>
        <v>838600</v>
      </c>
      <c r="J316" s="385">
        <f t="shared" si="21"/>
        <v>666491</v>
      </c>
      <c r="K316" s="386">
        <f t="shared" si="16"/>
        <v>79.47662771285475</v>
      </c>
    </row>
    <row r="317" spans="1:11" s="2" customFormat="1" ht="36">
      <c r="A317" s="372"/>
      <c r="B317" s="562" t="s">
        <v>225</v>
      </c>
      <c r="C317" s="563" t="s">
        <v>104</v>
      </c>
      <c r="D317" s="401" t="s">
        <v>128</v>
      </c>
      <c r="E317" s="401" t="s">
        <v>109</v>
      </c>
      <c r="F317" s="402" t="s">
        <v>293</v>
      </c>
      <c r="G317" s="564" t="s">
        <v>123</v>
      </c>
      <c r="H317" s="445">
        <v>838600</v>
      </c>
      <c r="I317" s="385">
        <v>838600</v>
      </c>
      <c r="J317" s="385">
        <v>666491</v>
      </c>
      <c r="K317" s="386">
        <f t="shared" si="16"/>
        <v>79.47662771285475</v>
      </c>
    </row>
    <row r="318" spans="1:11" s="2" customFormat="1" ht="18">
      <c r="A318" s="442"/>
      <c r="B318" s="446"/>
      <c r="C318" s="450"/>
      <c r="D318" s="443"/>
      <c r="E318" s="443"/>
      <c r="F318" s="451"/>
      <c r="G318" s="449"/>
      <c r="H318" s="391"/>
      <c r="I318" s="385"/>
      <c r="J318" s="385"/>
      <c r="K318" s="386"/>
    </row>
    <row r="319" spans="1:11" s="2" customFormat="1" ht="52.5">
      <c r="A319" s="576">
        <v>6</v>
      </c>
      <c r="B319" s="577" t="s">
        <v>176</v>
      </c>
      <c r="C319" s="578" t="s">
        <v>102</v>
      </c>
      <c r="D319" s="579" t="s">
        <v>119</v>
      </c>
      <c r="E319" s="579" t="s">
        <v>275</v>
      </c>
      <c r="F319" s="580" t="s">
        <v>276</v>
      </c>
      <c r="G319" s="581"/>
      <c r="H319" s="433">
        <f>H320</f>
        <v>44733300</v>
      </c>
      <c r="I319" s="378">
        <f>I320</f>
        <v>44733300</v>
      </c>
      <c r="J319" s="378">
        <f>J320</f>
        <v>44709292.970000006</v>
      </c>
      <c r="K319" s="371">
        <f t="shared" si="16"/>
        <v>99.94633297789343</v>
      </c>
    </row>
    <row r="320" spans="1:11" s="2" customFormat="1" ht="18">
      <c r="A320" s="442"/>
      <c r="B320" s="446" t="s">
        <v>251</v>
      </c>
      <c r="C320" s="450" t="s">
        <v>102</v>
      </c>
      <c r="D320" s="443" t="s">
        <v>18</v>
      </c>
      <c r="E320" s="443" t="s">
        <v>275</v>
      </c>
      <c r="F320" s="451" t="s">
        <v>276</v>
      </c>
      <c r="G320" s="452"/>
      <c r="H320" s="391">
        <f>H321+H330+H335+H338</f>
        <v>44733300</v>
      </c>
      <c r="I320" s="385">
        <f>I321+I330+I335+I338</f>
        <v>44733300</v>
      </c>
      <c r="J320" s="385">
        <f>J321+J330+J335+J338</f>
        <v>44709292.970000006</v>
      </c>
      <c r="K320" s="386">
        <f t="shared" si="16"/>
        <v>99.94633297789343</v>
      </c>
    </row>
    <row r="321" spans="1:11" s="2" customFormat="1" ht="36">
      <c r="A321" s="442"/>
      <c r="B321" s="380" t="s">
        <v>252</v>
      </c>
      <c r="C321" s="450" t="s">
        <v>102</v>
      </c>
      <c r="D321" s="443" t="s">
        <v>18</v>
      </c>
      <c r="E321" s="443" t="s">
        <v>108</v>
      </c>
      <c r="F321" s="451" t="s">
        <v>276</v>
      </c>
      <c r="G321" s="452"/>
      <c r="H321" s="394">
        <f>H322+H326+H328</f>
        <v>29261500</v>
      </c>
      <c r="I321" s="385">
        <f>I322+I326+I328</f>
        <v>29261500</v>
      </c>
      <c r="J321" s="385">
        <f>J322+J326+J328</f>
        <v>29248670.87</v>
      </c>
      <c r="K321" s="386">
        <f t="shared" si="16"/>
        <v>99.9561569639287</v>
      </c>
    </row>
    <row r="322" spans="1:12" s="2" customFormat="1" ht="36">
      <c r="A322" s="442"/>
      <c r="B322" s="453" t="s">
        <v>120</v>
      </c>
      <c r="C322" s="412" t="s">
        <v>102</v>
      </c>
      <c r="D322" s="443" t="s">
        <v>18</v>
      </c>
      <c r="E322" s="443" t="s">
        <v>108</v>
      </c>
      <c r="F322" s="451" t="s">
        <v>286</v>
      </c>
      <c r="G322" s="452"/>
      <c r="H322" s="391">
        <f>SUM(H323:H325)</f>
        <v>29062400</v>
      </c>
      <c r="I322" s="385">
        <f>SUM(I323:I325)</f>
        <v>29062400</v>
      </c>
      <c r="J322" s="385">
        <f>SUM(J323:J325)</f>
        <v>29049625.87</v>
      </c>
      <c r="K322" s="386">
        <f t="shared" si="16"/>
        <v>99.956045853061</v>
      </c>
      <c r="L322" s="379"/>
    </row>
    <row r="323" spans="1:11" s="2" customFormat="1" ht="90">
      <c r="A323" s="442"/>
      <c r="B323" s="392" t="s">
        <v>121</v>
      </c>
      <c r="C323" s="412" t="s">
        <v>102</v>
      </c>
      <c r="D323" s="443" t="s">
        <v>18</v>
      </c>
      <c r="E323" s="443" t="s">
        <v>108</v>
      </c>
      <c r="F323" s="451" t="s">
        <v>286</v>
      </c>
      <c r="G323" s="452" t="s">
        <v>122</v>
      </c>
      <c r="H323" s="394">
        <v>28399100</v>
      </c>
      <c r="I323" s="385">
        <v>28399100</v>
      </c>
      <c r="J323" s="385">
        <v>28399047.64</v>
      </c>
      <c r="K323" s="386">
        <f t="shared" si="16"/>
        <v>99.99981562796005</v>
      </c>
    </row>
    <row r="324" spans="1:11" s="2" customFormat="1" ht="36">
      <c r="A324" s="442"/>
      <c r="B324" s="380" t="s">
        <v>225</v>
      </c>
      <c r="C324" s="450" t="s">
        <v>102</v>
      </c>
      <c r="D324" s="443" t="s">
        <v>18</v>
      </c>
      <c r="E324" s="443" t="s">
        <v>108</v>
      </c>
      <c r="F324" s="451" t="s">
        <v>286</v>
      </c>
      <c r="G324" s="452" t="s">
        <v>123</v>
      </c>
      <c r="H324" s="391">
        <v>658500</v>
      </c>
      <c r="I324" s="385">
        <v>658500</v>
      </c>
      <c r="J324" s="385">
        <v>646012.23</v>
      </c>
      <c r="K324" s="386">
        <f t="shared" si="16"/>
        <v>98.10360364464692</v>
      </c>
    </row>
    <row r="325" spans="1:11" s="2" customFormat="1" ht="18">
      <c r="A325" s="442"/>
      <c r="B325" s="380" t="s">
        <v>124</v>
      </c>
      <c r="C325" s="450" t="s">
        <v>102</v>
      </c>
      <c r="D325" s="443" t="s">
        <v>18</v>
      </c>
      <c r="E325" s="443" t="s">
        <v>108</v>
      </c>
      <c r="F325" s="451" t="s">
        <v>286</v>
      </c>
      <c r="G325" s="452" t="s">
        <v>125</v>
      </c>
      <c r="H325" s="391">
        <v>4800</v>
      </c>
      <c r="I325" s="454">
        <v>4800</v>
      </c>
      <c r="J325" s="454">
        <v>4566</v>
      </c>
      <c r="K325" s="386">
        <f t="shared" si="16"/>
        <v>95.125</v>
      </c>
    </row>
    <row r="326" spans="1:11" s="2" customFormat="1" ht="36">
      <c r="A326" s="442"/>
      <c r="B326" s="380" t="s">
        <v>642</v>
      </c>
      <c r="C326" s="450" t="s">
        <v>102</v>
      </c>
      <c r="D326" s="443" t="s">
        <v>18</v>
      </c>
      <c r="E326" s="443" t="s">
        <v>108</v>
      </c>
      <c r="F326" s="451" t="s">
        <v>643</v>
      </c>
      <c r="G326" s="452"/>
      <c r="H326" s="394">
        <f>H327</f>
        <v>52900</v>
      </c>
      <c r="I326" s="385">
        <f>I327</f>
        <v>52900</v>
      </c>
      <c r="J326" s="385">
        <f>J327</f>
        <v>52900</v>
      </c>
      <c r="K326" s="386">
        <f t="shared" si="16"/>
        <v>100</v>
      </c>
    </row>
    <row r="327" spans="1:11" s="2" customFormat="1" ht="36">
      <c r="A327" s="442"/>
      <c r="B327" s="446" t="s">
        <v>225</v>
      </c>
      <c r="C327" s="412" t="s">
        <v>102</v>
      </c>
      <c r="D327" s="443" t="s">
        <v>18</v>
      </c>
      <c r="E327" s="443" t="s">
        <v>108</v>
      </c>
      <c r="F327" s="451" t="s">
        <v>643</v>
      </c>
      <c r="G327" s="452" t="s">
        <v>123</v>
      </c>
      <c r="H327" s="391">
        <v>52900</v>
      </c>
      <c r="I327" s="385">
        <v>52900</v>
      </c>
      <c r="J327" s="385">
        <v>52900</v>
      </c>
      <c r="K327" s="386">
        <f t="shared" si="16"/>
        <v>100</v>
      </c>
    </row>
    <row r="328" spans="1:11" s="2" customFormat="1" ht="54">
      <c r="A328" s="442"/>
      <c r="B328" s="446" t="s">
        <v>377</v>
      </c>
      <c r="C328" s="412" t="s">
        <v>102</v>
      </c>
      <c r="D328" s="443" t="s">
        <v>18</v>
      </c>
      <c r="E328" s="443" t="s">
        <v>108</v>
      </c>
      <c r="F328" s="451" t="s">
        <v>378</v>
      </c>
      <c r="G328" s="452"/>
      <c r="H328" s="391">
        <f>H329</f>
        <v>146200</v>
      </c>
      <c r="I328" s="385">
        <f>I329</f>
        <v>146200</v>
      </c>
      <c r="J328" s="385">
        <f>J329</f>
        <v>146145</v>
      </c>
      <c r="K328" s="386">
        <f t="shared" si="16"/>
        <v>99.96238030095759</v>
      </c>
    </row>
    <row r="329" spans="1:11" s="2" customFormat="1" ht="36">
      <c r="A329" s="442"/>
      <c r="B329" s="446" t="s">
        <v>225</v>
      </c>
      <c r="C329" s="455" t="s">
        <v>102</v>
      </c>
      <c r="D329" s="447" t="s">
        <v>18</v>
      </c>
      <c r="E329" s="447" t="s">
        <v>108</v>
      </c>
      <c r="F329" s="448" t="s">
        <v>378</v>
      </c>
      <c r="G329" s="452" t="s">
        <v>123</v>
      </c>
      <c r="H329" s="391">
        <v>146200</v>
      </c>
      <c r="I329" s="385">
        <v>146200</v>
      </c>
      <c r="J329" s="385">
        <v>146145</v>
      </c>
      <c r="K329" s="386">
        <f t="shared" si="16"/>
        <v>99.96238030095759</v>
      </c>
    </row>
    <row r="330" spans="1:11" s="2" customFormat="1" ht="18">
      <c r="A330" s="442"/>
      <c r="B330" s="446" t="s">
        <v>253</v>
      </c>
      <c r="C330" s="412" t="s">
        <v>102</v>
      </c>
      <c r="D330" s="443" t="s">
        <v>18</v>
      </c>
      <c r="E330" s="443" t="s">
        <v>109</v>
      </c>
      <c r="F330" s="451" t="s">
        <v>276</v>
      </c>
      <c r="G330" s="452"/>
      <c r="H330" s="394">
        <f>H331+H333</f>
        <v>12269700</v>
      </c>
      <c r="I330" s="385">
        <f>I331+I333</f>
        <v>12269700</v>
      </c>
      <c r="J330" s="385">
        <f>J331+J333</f>
        <v>12269700</v>
      </c>
      <c r="K330" s="386">
        <f t="shared" si="16"/>
        <v>100</v>
      </c>
    </row>
    <row r="331" spans="1:11" s="2" customFormat="1" ht="36">
      <c r="A331" s="442"/>
      <c r="B331" s="380" t="s">
        <v>394</v>
      </c>
      <c r="C331" s="412" t="s">
        <v>102</v>
      </c>
      <c r="D331" s="443" t="s">
        <v>18</v>
      </c>
      <c r="E331" s="443" t="s">
        <v>109</v>
      </c>
      <c r="F331" s="451" t="s">
        <v>395</v>
      </c>
      <c r="G331" s="452"/>
      <c r="H331" s="394">
        <f>H332</f>
        <v>7000000</v>
      </c>
      <c r="I331" s="385">
        <f>I332</f>
        <v>7000000</v>
      </c>
      <c r="J331" s="391">
        <f>J332</f>
        <v>7000000</v>
      </c>
      <c r="K331" s="386">
        <f t="shared" si="16"/>
        <v>100</v>
      </c>
    </row>
    <row r="332" spans="1:11" s="2" customFormat="1" ht="18">
      <c r="A332" s="442"/>
      <c r="B332" s="446" t="s">
        <v>133</v>
      </c>
      <c r="C332" s="412" t="s">
        <v>102</v>
      </c>
      <c r="D332" s="443" t="s">
        <v>18</v>
      </c>
      <c r="E332" s="443" t="s">
        <v>109</v>
      </c>
      <c r="F332" s="451" t="s">
        <v>395</v>
      </c>
      <c r="G332" s="452" t="s">
        <v>134</v>
      </c>
      <c r="H332" s="394">
        <v>7000000</v>
      </c>
      <c r="I332" s="385">
        <v>7000000</v>
      </c>
      <c r="J332" s="385">
        <v>7000000</v>
      </c>
      <c r="K332" s="386">
        <f t="shared" si="16"/>
        <v>100</v>
      </c>
    </row>
    <row r="333" spans="1:11" s="2" customFormat="1" ht="54">
      <c r="A333" s="442"/>
      <c r="B333" s="380" t="s">
        <v>528</v>
      </c>
      <c r="C333" s="412" t="s">
        <v>102</v>
      </c>
      <c r="D333" s="443" t="s">
        <v>18</v>
      </c>
      <c r="E333" s="443" t="s">
        <v>109</v>
      </c>
      <c r="F333" s="451" t="s">
        <v>529</v>
      </c>
      <c r="G333" s="452"/>
      <c r="H333" s="391">
        <f>H334</f>
        <v>5269700</v>
      </c>
      <c r="I333" s="385">
        <f>I334</f>
        <v>5269700</v>
      </c>
      <c r="J333" s="385">
        <f>J334</f>
        <v>5269700</v>
      </c>
      <c r="K333" s="386">
        <f t="shared" si="16"/>
        <v>100</v>
      </c>
    </row>
    <row r="334" spans="1:11" s="2" customFormat="1" ht="18">
      <c r="A334" s="442"/>
      <c r="B334" s="446" t="s">
        <v>133</v>
      </c>
      <c r="C334" s="412" t="s">
        <v>102</v>
      </c>
      <c r="D334" s="443" t="s">
        <v>18</v>
      </c>
      <c r="E334" s="443" t="s">
        <v>109</v>
      </c>
      <c r="F334" s="451" t="s">
        <v>529</v>
      </c>
      <c r="G334" s="452" t="s">
        <v>134</v>
      </c>
      <c r="H334" s="394">
        <v>5269700</v>
      </c>
      <c r="I334" s="385">
        <v>5269700</v>
      </c>
      <c r="J334" s="385">
        <v>5269700</v>
      </c>
      <c r="K334" s="386">
        <f aca="true" t="shared" si="22" ref="K334:K397">J334/I334*100</f>
        <v>100</v>
      </c>
    </row>
    <row r="335" spans="1:11" s="2" customFormat="1" ht="36">
      <c r="A335" s="442"/>
      <c r="B335" s="380" t="s">
        <v>351</v>
      </c>
      <c r="C335" s="455" t="s">
        <v>102</v>
      </c>
      <c r="D335" s="447" t="s">
        <v>18</v>
      </c>
      <c r="E335" s="447" t="s">
        <v>110</v>
      </c>
      <c r="F335" s="448" t="s">
        <v>276</v>
      </c>
      <c r="G335" s="452"/>
      <c r="H335" s="394">
        <f aca="true" t="shared" si="23" ref="H335:J336">H336</f>
        <v>3184900</v>
      </c>
      <c r="I335" s="385">
        <f t="shared" si="23"/>
        <v>3184900</v>
      </c>
      <c r="J335" s="391">
        <f t="shared" si="23"/>
        <v>3176522.1</v>
      </c>
      <c r="K335" s="386">
        <f t="shared" si="22"/>
        <v>99.73694935476782</v>
      </c>
    </row>
    <row r="336" spans="1:11" s="2" customFormat="1" ht="54">
      <c r="A336" s="442"/>
      <c r="B336" s="446" t="s">
        <v>352</v>
      </c>
      <c r="C336" s="412" t="s">
        <v>102</v>
      </c>
      <c r="D336" s="443" t="s">
        <v>18</v>
      </c>
      <c r="E336" s="443" t="s">
        <v>110</v>
      </c>
      <c r="F336" s="451" t="s">
        <v>312</v>
      </c>
      <c r="G336" s="452"/>
      <c r="H336" s="394">
        <f t="shared" si="23"/>
        <v>3184900</v>
      </c>
      <c r="I336" s="385">
        <f t="shared" si="23"/>
        <v>3184900</v>
      </c>
      <c r="J336" s="385">
        <f t="shared" si="23"/>
        <v>3176522.1</v>
      </c>
      <c r="K336" s="386">
        <f t="shared" si="22"/>
        <v>99.73694935476782</v>
      </c>
    </row>
    <row r="337" spans="1:11" s="2" customFormat="1" ht="36">
      <c r="A337" s="442"/>
      <c r="B337" s="392" t="s">
        <v>225</v>
      </c>
      <c r="C337" s="412" t="s">
        <v>102</v>
      </c>
      <c r="D337" s="443" t="s">
        <v>18</v>
      </c>
      <c r="E337" s="443" t="s">
        <v>110</v>
      </c>
      <c r="F337" s="451" t="s">
        <v>312</v>
      </c>
      <c r="G337" s="452" t="s">
        <v>123</v>
      </c>
      <c r="H337" s="391">
        <v>3184900</v>
      </c>
      <c r="I337" s="385">
        <v>3184900</v>
      </c>
      <c r="J337" s="385">
        <v>3176522.1</v>
      </c>
      <c r="K337" s="386">
        <f t="shared" si="22"/>
        <v>99.73694935476782</v>
      </c>
    </row>
    <row r="338" spans="1:11" s="2" customFormat="1" ht="36">
      <c r="A338" s="442"/>
      <c r="B338" s="392" t="s">
        <v>519</v>
      </c>
      <c r="C338" s="412" t="s">
        <v>102</v>
      </c>
      <c r="D338" s="443" t="s">
        <v>18</v>
      </c>
      <c r="E338" s="443" t="s">
        <v>101</v>
      </c>
      <c r="F338" s="451" t="s">
        <v>276</v>
      </c>
      <c r="G338" s="452"/>
      <c r="H338" s="394">
        <f aca="true" t="shared" si="24" ref="H338:J339">H339</f>
        <v>17200</v>
      </c>
      <c r="I338" s="385">
        <f t="shared" si="24"/>
        <v>17200</v>
      </c>
      <c r="J338" s="391">
        <f t="shared" si="24"/>
        <v>14400</v>
      </c>
      <c r="K338" s="386">
        <f t="shared" si="22"/>
        <v>83.72093023255815</v>
      </c>
    </row>
    <row r="339" spans="1:11" s="2" customFormat="1" ht="18">
      <c r="A339" s="442"/>
      <c r="B339" s="456" t="s">
        <v>520</v>
      </c>
      <c r="C339" s="412" t="s">
        <v>102</v>
      </c>
      <c r="D339" s="457" t="s">
        <v>18</v>
      </c>
      <c r="E339" s="457" t="s">
        <v>101</v>
      </c>
      <c r="F339" s="451" t="s">
        <v>521</v>
      </c>
      <c r="G339" s="457"/>
      <c r="H339" s="391">
        <f t="shared" si="24"/>
        <v>17200</v>
      </c>
      <c r="I339" s="385">
        <f t="shared" si="24"/>
        <v>17200</v>
      </c>
      <c r="J339" s="385">
        <f t="shared" si="24"/>
        <v>14400</v>
      </c>
      <c r="K339" s="386">
        <f t="shared" si="22"/>
        <v>83.72093023255815</v>
      </c>
    </row>
    <row r="340" spans="1:11" s="2" customFormat="1" ht="36">
      <c r="A340" s="442"/>
      <c r="B340" s="456" t="s">
        <v>225</v>
      </c>
      <c r="C340" s="412" t="s">
        <v>102</v>
      </c>
      <c r="D340" s="457" t="s">
        <v>18</v>
      </c>
      <c r="E340" s="457" t="s">
        <v>101</v>
      </c>
      <c r="F340" s="451" t="s">
        <v>521</v>
      </c>
      <c r="G340" s="457" t="s">
        <v>123</v>
      </c>
      <c r="H340" s="394">
        <v>17200</v>
      </c>
      <c r="I340" s="385">
        <v>17200</v>
      </c>
      <c r="J340" s="385">
        <v>14400</v>
      </c>
      <c r="K340" s="386">
        <f t="shared" si="22"/>
        <v>83.72093023255815</v>
      </c>
    </row>
    <row r="341" spans="1:11" s="2" customFormat="1" ht="18">
      <c r="A341" s="442"/>
      <c r="B341" s="458"/>
      <c r="C341" s="459"/>
      <c r="D341" s="460"/>
      <c r="E341" s="460"/>
      <c r="F341" s="461"/>
      <c r="G341" s="462"/>
      <c r="H341" s="463"/>
      <c r="I341" s="385"/>
      <c r="J341" s="385"/>
      <c r="K341" s="386"/>
    </row>
    <row r="342" spans="1:11" s="2" customFormat="1" ht="52.5">
      <c r="A342" s="576">
        <v>7</v>
      </c>
      <c r="B342" s="582" t="s">
        <v>180</v>
      </c>
      <c r="C342" s="583" t="s">
        <v>106</v>
      </c>
      <c r="D342" s="584" t="s">
        <v>119</v>
      </c>
      <c r="E342" s="584" t="s">
        <v>275</v>
      </c>
      <c r="F342" s="585" t="s">
        <v>276</v>
      </c>
      <c r="G342" s="586"/>
      <c r="H342" s="433">
        <f>H343+H352+H374</f>
        <v>68083700</v>
      </c>
      <c r="I342" s="378">
        <f>I343+I352+I374</f>
        <v>68083700</v>
      </c>
      <c r="J342" s="378">
        <f>J343+J352+J374</f>
        <v>55974564.58</v>
      </c>
      <c r="K342" s="371">
        <f t="shared" si="22"/>
        <v>82.21433996683494</v>
      </c>
    </row>
    <row r="343" spans="1:11" s="2" customFormat="1" ht="36">
      <c r="A343" s="442"/>
      <c r="B343" s="468" t="s">
        <v>181</v>
      </c>
      <c r="C343" s="469" t="s">
        <v>106</v>
      </c>
      <c r="D343" s="465" t="s">
        <v>18</v>
      </c>
      <c r="E343" s="465" t="s">
        <v>275</v>
      </c>
      <c r="F343" s="466" t="s">
        <v>276</v>
      </c>
      <c r="G343" s="467"/>
      <c r="H343" s="394">
        <f>H344+H349</f>
        <v>11233100</v>
      </c>
      <c r="I343" s="385">
        <f>I344+I349</f>
        <v>11233100</v>
      </c>
      <c r="J343" s="385">
        <f>J344+J349</f>
        <v>10937219.17</v>
      </c>
      <c r="K343" s="386">
        <f t="shared" si="22"/>
        <v>97.36599131139222</v>
      </c>
    </row>
    <row r="344" spans="1:11" s="2" customFormat="1" ht="72">
      <c r="A344" s="442"/>
      <c r="B344" s="446" t="s">
        <v>254</v>
      </c>
      <c r="C344" s="470" t="s">
        <v>106</v>
      </c>
      <c r="D344" s="471" t="s">
        <v>18</v>
      </c>
      <c r="E344" s="472" t="s">
        <v>108</v>
      </c>
      <c r="F344" s="473" t="s">
        <v>276</v>
      </c>
      <c r="G344" s="474"/>
      <c r="H344" s="391">
        <f>H345+H347</f>
        <v>3591148</v>
      </c>
      <c r="I344" s="385">
        <f>I345+I347</f>
        <v>3591148</v>
      </c>
      <c r="J344" s="385">
        <f>J345+J347</f>
        <v>3503073.37</v>
      </c>
      <c r="K344" s="386">
        <f t="shared" si="22"/>
        <v>97.54745195686728</v>
      </c>
    </row>
    <row r="345" spans="1:11" s="2" customFormat="1" ht="54">
      <c r="A345" s="442"/>
      <c r="B345" s="446" t="s">
        <v>140</v>
      </c>
      <c r="C345" s="470" t="s">
        <v>106</v>
      </c>
      <c r="D345" s="471" t="s">
        <v>18</v>
      </c>
      <c r="E345" s="475" t="s">
        <v>108</v>
      </c>
      <c r="F345" s="476" t="s">
        <v>298</v>
      </c>
      <c r="G345" s="474"/>
      <c r="H345" s="391">
        <f>H346</f>
        <v>792000</v>
      </c>
      <c r="I345" s="385">
        <f>I346</f>
        <v>792000</v>
      </c>
      <c r="J345" s="385">
        <f>J346</f>
        <v>791956.52</v>
      </c>
      <c r="K345" s="386">
        <f t="shared" si="22"/>
        <v>99.9945101010101</v>
      </c>
    </row>
    <row r="346" spans="1:11" s="2" customFormat="1" ht="36">
      <c r="A346" s="442"/>
      <c r="B346" s="453" t="s">
        <v>225</v>
      </c>
      <c r="C346" s="412" t="s">
        <v>106</v>
      </c>
      <c r="D346" s="472" t="s">
        <v>18</v>
      </c>
      <c r="E346" s="472" t="s">
        <v>108</v>
      </c>
      <c r="F346" s="473" t="s">
        <v>298</v>
      </c>
      <c r="G346" s="474" t="s">
        <v>123</v>
      </c>
      <c r="H346" s="394">
        <v>792000</v>
      </c>
      <c r="I346" s="385">
        <v>792000</v>
      </c>
      <c r="J346" s="385">
        <v>791956.52</v>
      </c>
      <c r="K346" s="386">
        <f>J346/I346*100</f>
        <v>99.9945101010101</v>
      </c>
    </row>
    <row r="347" spans="1:11" s="2" customFormat="1" ht="18">
      <c r="A347" s="442"/>
      <c r="B347" s="477" t="s">
        <v>9</v>
      </c>
      <c r="C347" s="464" t="s">
        <v>106</v>
      </c>
      <c r="D347" s="465" t="s">
        <v>18</v>
      </c>
      <c r="E347" s="465" t="s">
        <v>108</v>
      </c>
      <c r="F347" s="466" t="s">
        <v>299</v>
      </c>
      <c r="G347" s="474"/>
      <c r="H347" s="391">
        <f>H348</f>
        <v>2799148</v>
      </c>
      <c r="I347" s="385">
        <f>I348</f>
        <v>2799148</v>
      </c>
      <c r="J347" s="385">
        <f>J348</f>
        <v>2711116.85</v>
      </c>
      <c r="K347" s="386">
        <f t="shared" si="22"/>
        <v>96.85507340090628</v>
      </c>
    </row>
    <row r="348" spans="1:11" s="2" customFormat="1" ht="36">
      <c r="A348" s="442"/>
      <c r="B348" s="477" t="s">
        <v>225</v>
      </c>
      <c r="C348" s="464" t="s">
        <v>106</v>
      </c>
      <c r="D348" s="465" t="s">
        <v>18</v>
      </c>
      <c r="E348" s="465" t="s">
        <v>108</v>
      </c>
      <c r="F348" s="466" t="s">
        <v>299</v>
      </c>
      <c r="G348" s="474" t="s">
        <v>123</v>
      </c>
      <c r="H348" s="391">
        <v>2799148</v>
      </c>
      <c r="I348" s="385">
        <v>2799148</v>
      </c>
      <c r="J348" s="385">
        <v>2711116.85</v>
      </c>
      <c r="K348" s="386">
        <f t="shared" si="22"/>
        <v>96.85507340090628</v>
      </c>
    </row>
    <row r="349" spans="1:11" s="2" customFormat="1" ht="36">
      <c r="A349" s="442"/>
      <c r="B349" s="478" t="s">
        <v>255</v>
      </c>
      <c r="C349" s="464" t="s">
        <v>106</v>
      </c>
      <c r="D349" s="465" t="s">
        <v>18</v>
      </c>
      <c r="E349" s="465" t="s">
        <v>109</v>
      </c>
      <c r="F349" s="466" t="s">
        <v>276</v>
      </c>
      <c r="G349" s="474"/>
      <c r="H349" s="391">
        <f>H350</f>
        <v>7641952</v>
      </c>
      <c r="I349" s="385">
        <f>I350</f>
        <v>7641952</v>
      </c>
      <c r="J349" s="385">
        <f>J350</f>
        <v>7434145.8</v>
      </c>
      <c r="K349" s="386">
        <f t="shared" si="22"/>
        <v>97.28071832955769</v>
      </c>
    </row>
    <row r="350" spans="1:11" s="2" customFormat="1" ht="36">
      <c r="A350" s="442"/>
      <c r="B350" s="439" t="s">
        <v>94</v>
      </c>
      <c r="C350" s="464" t="s">
        <v>106</v>
      </c>
      <c r="D350" s="465" t="s">
        <v>18</v>
      </c>
      <c r="E350" s="465" t="s">
        <v>109</v>
      </c>
      <c r="F350" s="466" t="s">
        <v>300</v>
      </c>
      <c r="G350" s="474"/>
      <c r="H350" s="394">
        <f>SUM(H351:H351)</f>
        <v>7641952</v>
      </c>
      <c r="I350" s="385">
        <f>SUM(I351:I351)</f>
        <v>7641952</v>
      </c>
      <c r="J350" s="385">
        <f>SUM(J351:J351)</f>
        <v>7434145.8</v>
      </c>
      <c r="K350" s="386">
        <f t="shared" si="22"/>
        <v>97.28071832955769</v>
      </c>
    </row>
    <row r="351" spans="1:11" s="2" customFormat="1" ht="36">
      <c r="A351" s="442"/>
      <c r="B351" s="453" t="s">
        <v>225</v>
      </c>
      <c r="C351" s="464" t="s">
        <v>106</v>
      </c>
      <c r="D351" s="465" t="s">
        <v>18</v>
      </c>
      <c r="E351" s="465" t="s">
        <v>109</v>
      </c>
      <c r="F351" s="466" t="s">
        <v>300</v>
      </c>
      <c r="G351" s="474" t="s">
        <v>123</v>
      </c>
      <c r="H351" s="394">
        <v>7641952</v>
      </c>
      <c r="I351" s="385">
        <v>7641952</v>
      </c>
      <c r="J351" s="385">
        <v>7434145.8</v>
      </c>
      <c r="K351" s="386">
        <f t="shared" si="22"/>
        <v>97.28071832955769</v>
      </c>
    </row>
    <row r="352" spans="1:11" s="2" customFormat="1" ht="36">
      <c r="A352" s="442"/>
      <c r="B352" s="406" t="s">
        <v>182</v>
      </c>
      <c r="C352" s="443" t="s">
        <v>106</v>
      </c>
      <c r="D352" s="381" t="s">
        <v>24</v>
      </c>
      <c r="E352" s="381" t="s">
        <v>275</v>
      </c>
      <c r="F352" s="382" t="s">
        <v>276</v>
      </c>
      <c r="G352" s="383"/>
      <c r="H352" s="593">
        <f>H353+H368+H371</f>
        <v>26038587</v>
      </c>
      <c r="I352" s="385">
        <f>I353+I368+I371</f>
        <v>26038587</v>
      </c>
      <c r="J352" s="385">
        <f>J353+J368+J371</f>
        <v>26032620.04</v>
      </c>
      <c r="K352" s="386">
        <f t="shared" si="22"/>
        <v>99.97708416359151</v>
      </c>
    </row>
    <row r="353" spans="1:11" s="2" customFormat="1" ht="72">
      <c r="A353" s="409"/>
      <c r="B353" s="562" t="s">
        <v>256</v>
      </c>
      <c r="C353" s="401" t="s">
        <v>106</v>
      </c>
      <c r="D353" s="401" t="s">
        <v>24</v>
      </c>
      <c r="E353" s="401" t="s">
        <v>108</v>
      </c>
      <c r="F353" s="402" t="s">
        <v>276</v>
      </c>
      <c r="G353" s="403"/>
      <c r="H353" s="445">
        <f>H354+H358+H362+H364+H366</f>
        <v>24903787</v>
      </c>
      <c r="I353" s="385">
        <f>I354+I358+I362+I364+I366</f>
        <v>24903787</v>
      </c>
      <c r="J353" s="385">
        <f>J354+J358+J362+J364+J366</f>
        <v>24900201.04</v>
      </c>
      <c r="K353" s="386">
        <f t="shared" si="22"/>
        <v>99.98560074417597</v>
      </c>
    </row>
    <row r="354" spans="1:11" s="2" customFormat="1" ht="36">
      <c r="A354" s="366"/>
      <c r="B354" s="380" t="s">
        <v>120</v>
      </c>
      <c r="C354" s="450" t="s">
        <v>106</v>
      </c>
      <c r="D354" s="443" t="s">
        <v>24</v>
      </c>
      <c r="E354" s="443" t="s">
        <v>108</v>
      </c>
      <c r="F354" s="389" t="s">
        <v>286</v>
      </c>
      <c r="G354" s="383"/>
      <c r="H354" s="391">
        <f>SUM(H355:H357)</f>
        <v>15108200</v>
      </c>
      <c r="I354" s="385">
        <f>SUM(I355:I357)</f>
        <v>15108200</v>
      </c>
      <c r="J354" s="385">
        <f>SUM(J355:J357)</f>
        <v>15105389.65</v>
      </c>
      <c r="K354" s="386">
        <f t="shared" si="22"/>
        <v>99.9813985120663</v>
      </c>
    </row>
    <row r="355" spans="1:11" s="2" customFormat="1" ht="90">
      <c r="A355" s="366"/>
      <c r="B355" s="380" t="s">
        <v>121</v>
      </c>
      <c r="C355" s="387" t="s">
        <v>106</v>
      </c>
      <c r="D355" s="388" t="s">
        <v>24</v>
      </c>
      <c r="E355" s="388" t="s">
        <v>108</v>
      </c>
      <c r="F355" s="389" t="s">
        <v>286</v>
      </c>
      <c r="G355" s="383" t="s">
        <v>122</v>
      </c>
      <c r="H355" s="391">
        <v>14720200</v>
      </c>
      <c r="I355" s="385">
        <v>14720200</v>
      </c>
      <c r="J355" s="385">
        <v>14720027.93</v>
      </c>
      <c r="K355" s="386">
        <f t="shared" si="22"/>
        <v>99.99883106207797</v>
      </c>
    </row>
    <row r="356" spans="1:11" s="2" customFormat="1" ht="36">
      <c r="A356" s="366"/>
      <c r="B356" s="479" t="s">
        <v>225</v>
      </c>
      <c r="C356" s="387" t="s">
        <v>106</v>
      </c>
      <c r="D356" s="388" t="s">
        <v>24</v>
      </c>
      <c r="E356" s="388" t="s">
        <v>108</v>
      </c>
      <c r="F356" s="389" t="s">
        <v>286</v>
      </c>
      <c r="G356" s="390" t="s">
        <v>123</v>
      </c>
      <c r="H356" s="391">
        <v>386800</v>
      </c>
      <c r="I356" s="385">
        <v>386800</v>
      </c>
      <c r="J356" s="385">
        <v>384186.72</v>
      </c>
      <c r="K356" s="386">
        <f t="shared" si="22"/>
        <v>99.32438469493277</v>
      </c>
    </row>
    <row r="357" spans="1:11" s="2" customFormat="1" ht="18">
      <c r="A357" s="366"/>
      <c r="B357" s="480" t="s">
        <v>124</v>
      </c>
      <c r="C357" s="387" t="s">
        <v>106</v>
      </c>
      <c r="D357" s="388" t="s">
        <v>24</v>
      </c>
      <c r="E357" s="388" t="s">
        <v>108</v>
      </c>
      <c r="F357" s="389" t="s">
        <v>286</v>
      </c>
      <c r="G357" s="390" t="s">
        <v>125</v>
      </c>
      <c r="H357" s="394">
        <v>1200</v>
      </c>
      <c r="I357" s="385">
        <v>1200</v>
      </c>
      <c r="J357" s="385">
        <v>1175</v>
      </c>
      <c r="K357" s="386">
        <f t="shared" si="22"/>
        <v>97.91666666666666</v>
      </c>
    </row>
    <row r="358" spans="1:12" s="2" customFormat="1" ht="36">
      <c r="A358" s="366"/>
      <c r="B358" s="380" t="s">
        <v>523</v>
      </c>
      <c r="C358" s="387" t="s">
        <v>106</v>
      </c>
      <c r="D358" s="388" t="s">
        <v>24</v>
      </c>
      <c r="E358" s="388" t="s">
        <v>108</v>
      </c>
      <c r="F358" s="389" t="s">
        <v>278</v>
      </c>
      <c r="G358" s="390"/>
      <c r="H358" s="394">
        <f>SUM(H359:H361)</f>
        <v>9049287</v>
      </c>
      <c r="I358" s="385">
        <f>SUM(I359:I361)</f>
        <v>9049287</v>
      </c>
      <c r="J358" s="385">
        <f>SUM(J359:J361)</f>
        <v>9048911.39</v>
      </c>
      <c r="K358" s="386">
        <f t="shared" si="22"/>
        <v>99.99584928624763</v>
      </c>
      <c r="L358" s="379"/>
    </row>
    <row r="359" spans="1:11" s="2" customFormat="1" ht="90">
      <c r="A359" s="366"/>
      <c r="B359" s="380" t="s">
        <v>121</v>
      </c>
      <c r="C359" s="387" t="s">
        <v>106</v>
      </c>
      <c r="D359" s="388" t="s">
        <v>24</v>
      </c>
      <c r="E359" s="388" t="s">
        <v>108</v>
      </c>
      <c r="F359" s="389" t="s">
        <v>278</v>
      </c>
      <c r="G359" s="390" t="s">
        <v>122</v>
      </c>
      <c r="H359" s="391">
        <v>8578830</v>
      </c>
      <c r="I359" s="385">
        <v>8578830</v>
      </c>
      <c r="J359" s="385">
        <v>8578648.88</v>
      </c>
      <c r="K359" s="386">
        <f t="shared" si="22"/>
        <v>99.9978887563922</v>
      </c>
    </row>
    <row r="360" spans="1:11" s="2" customFormat="1" ht="36">
      <c r="A360" s="366"/>
      <c r="B360" s="480" t="s">
        <v>225</v>
      </c>
      <c r="C360" s="387" t="s">
        <v>106</v>
      </c>
      <c r="D360" s="388" t="s">
        <v>24</v>
      </c>
      <c r="E360" s="388" t="s">
        <v>108</v>
      </c>
      <c r="F360" s="389" t="s">
        <v>278</v>
      </c>
      <c r="G360" s="390" t="s">
        <v>123</v>
      </c>
      <c r="H360" s="394">
        <v>445720</v>
      </c>
      <c r="I360" s="385">
        <v>445720</v>
      </c>
      <c r="J360" s="385">
        <v>445529.51</v>
      </c>
      <c r="K360" s="386">
        <f t="shared" si="22"/>
        <v>99.95726240689223</v>
      </c>
    </row>
    <row r="361" spans="1:11" s="2" customFormat="1" ht="18">
      <c r="A361" s="366"/>
      <c r="B361" s="380" t="s">
        <v>124</v>
      </c>
      <c r="C361" s="387" t="s">
        <v>106</v>
      </c>
      <c r="D361" s="388" t="s">
        <v>24</v>
      </c>
      <c r="E361" s="388" t="s">
        <v>108</v>
      </c>
      <c r="F361" s="389" t="s">
        <v>278</v>
      </c>
      <c r="G361" s="390" t="s">
        <v>125</v>
      </c>
      <c r="H361" s="394">
        <v>24737</v>
      </c>
      <c r="I361" s="385">
        <v>24737</v>
      </c>
      <c r="J361" s="385">
        <v>24733</v>
      </c>
      <c r="K361" s="386">
        <f t="shared" si="22"/>
        <v>99.98382989044751</v>
      </c>
    </row>
    <row r="362" spans="1:11" s="2" customFormat="1" ht="36">
      <c r="A362" s="366"/>
      <c r="B362" s="380" t="s">
        <v>642</v>
      </c>
      <c r="C362" s="387" t="s">
        <v>106</v>
      </c>
      <c r="D362" s="388" t="s">
        <v>24</v>
      </c>
      <c r="E362" s="388" t="s">
        <v>108</v>
      </c>
      <c r="F362" s="389" t="s">
        <v>643</v>
      </c>
      <c r="G362" s="390"/>
      <c r="H362" s="391">
        <f>H363</f>
        <v>400</v>
      </c>
      <c r="I362" s="385">
        <f>I363</f>
        <v>400</v>
      </c>
      <c r="J362" s="385">
        <f>J363</f>
        <v>0</v>
      </c>
      <c r="K362" s="386">
        <f t="shared" si="22"/>
        <v>0</v>
      </c>
    </row>
    <row r="363" spans="1:11" s="2" customFormat="1" ht="36">
      <c r="A363" s="366"/>
      <c r="B363" s="380" t="s">
        <v>225</v>
      </c>
      <c r="C363" s="387" t="s">
        <v>106</v>
      </c>
      <c r="D363" s="388" t="s">
        <v>24</v>
      </c>
      <c r="E363" s="388" t="s">
        <v>108</v>
      </c>
      <c r="F363" s="389" t="s">
        <v>643</v>
      </c>
      <c r="G363" s="390" t="s">
        <v>123</v>
      </c>
      <c r="H363" s="394">
        <v>400</v>
      </c>
      <c r="I363" s="385">
        <v>400</v>
      </c>
      <c r="J363" s="391">
        <v>0</v>
      </c>
      <c r="K363" s="386">
        <f t="shared" si="22"/>
        <v>0</v>
      </c>
    </row>
    <row r="364" spans="1:11" s="2" customFormat="1" ht="54">
      <c r="A364" s="366"/>
      <c r="B364" s="380" t="s">
        <v>353</v>
      </c>
      <c r="C364" s="387" t="s">
        <v>106</v>
      </c>
      <c r="D364" s="388" t="s">
        <v>24</v>
      </c>
      <c r="E364" s="388" t="s">
        <v>108</v>
      </c>
      <c r="F364" s="389" t="s">
        <v>354</v>
      </c>
      <c r="G364" s="390"/>
      <c r="H364" s="394">
        <f>H365</f>
        <v>694400</v>
      </c>
      <c r="I364" s="385">
        <f>I365</f>
        <v>694400</v>
      </c>
      <c r="J364" s="391">
        <f>J365</f>
        <v>694400</v>
      </c>
      <c r="K364" s="386">
        <f t="shared" si="22"/>
        <v>100</v>
      </c>
    </row>
    <row r="365" spans="1:11" s="2" customFormat="1" ht="36">
      <c r="A365" s="366"/>
      <c r="B365" s="380" t="s">
        <v>225</v>
      </c>
      <c r="C365" s="387" t="s">
        <v>106</v>
      </c>
      <c r="D365" s="388" t="s">
        <v>24</v>
      </c>
      <c r="E365" s="388" t="s">
        <v>108</v>
      </c>
      <c r="F365" s="389" t="s">
        <v>354</v>
      </c>
      <c r="G365" s="390" t="s">
        <v>123</v>
      </c>
      <c r="H365" s="391">
        <v>694400</v>
      </c>
      <c r="I365" s="385">
        <v>694400</v>
      </c>
      <c r="J365" s="385">
        <v>694400</v>
      </c>
      <c r="K365" s="386">
        <f t="shared" si="22"/>
        <v>100</v>
      </c>
    </row>
    <row r="366" spans="1:11" s="2" customFormat="1" ht="54">
      <c r="A366" s="366"/>
      <c r="B366" s="380" t="s">
        <v>377</v>
      </c>
      <c r="C366" s="387" t="s">
        <v>106</v>
      </c>
      <c r="D366" s="388" t="s">
        <v>24</v>
      </c>
      <c r="E366" s="388" t="s">
        <v>108</v>
      </c>
      <c r="F366" s="389" t="s">
        <v>378</v>
      </c>
      <c r="G366" s="390"/>
      <c r="H366" s="394">
        <f>H367</f>
        <v>51500</v>
      </c>
      <c r="I366" s="385">
        <f>I367</f>
        <v>51500</v>
      </c>
      <c r="J366" s="385">
        <f>J367</f>
        <v>51500</v>
      </c>
      <c r="K366" s="386">
        <f t="shared" si="22"/>
        <v>100</v>
      </c>
    </row>
    <row r="367" spans="1:11" s="2" customFormat="1" ht="36">
      <c r="A367" s="366"/>
      <c r="B367" s="380" t="s">
        <v>225</v>
      </c>
      <c r="C367" s="387" t="s">
        <v>106</v>
      </c>
      <c r="D367" s="388" t="s">
        <v>24</v>
      </c>
      <c r="E367" s="388" t="s">
        <v>108</v>
      </c>
      <c r="F367" s="389" t="s">
        <v>378</v>
      </c>
      <c r="G367" s="390" t="s">
        <v>123</v>
      </c>
      <c r="H367" s="394">
        <v>51500</v>
      </c>
      <c r="I367" s="385">
        <v>51500</v>
      </c>
      <c r="J367" s="385">
        <v>51500</v>
      </c>
      <c r="K367" s="386">
        <f t="shared" si="22"/>
        <v>100</v>
      </c>
    </row>
    <row r="368" spans="1:11" s="2" customFormat="1" ht="36">
      <c r="A368" s="366"/>
      <c r="B368" s="439" t="s">
        <v>351</v>
      </c>
      <c r="C368" s="481" t="s">
        <v>106</v>
      </c>
      <c r="D368" s="482" t="s">
        <v>24</v>
      </c>
      <c r="E368" s="482" t="s">
        <v>109</v>
      </c>
      <c r="F368" s="483" t="s">
        <v>276</v>
      </c>
      <c r="G368" s="484"/>
      <c r="H368" s="391">
        <f aca="true" t="shared" si="25" ref="H368:J369">H369</f>
        <v>748000</v>
      </c>
      <c r="I368" s="385">
        <f t="shared" si="25"/>
        <v>748000</v>
      </c>
      <c r="J368" s="385">
        <f t="shared" si="25"/>
        <v>748000</v>
      </c>
      <c r="K368" s="386">
        <f t="shared" si="22"/>
        <v>100</v>
      </c>
    </row>
    <row r="369" spans="1:11" s="2" customFormat="1" ht="54">
      <c r="A369" s="366"/>
      <c r="B369" s="392" t="s">
        <v>352</v>
      </c>
      <c r="C369" s="387" t="s">
        <v>106</v>
      </c>
      <c r="D369" s="388" t="s">
        <v>24</v>
      </c>
      <c r="E369" s="388" t="s">
        <v>109</v>
      </c>
      <c r="F369" s="389" t="s">
        <v>312</v>
      </c>
      <c r="G369" s="390"/>
      <c r="H369" s="391">
        <f t="shared" si="25"/>
        <v>748000</v>
      </c>
      <c r="I369" s="385">
        <f t="shared" si="25"/>
        <v>748000</v>
      </c>
      <c r="J369" s="385">
        <f t="shared" si="25"/>
        <v>748000</v>
      </c>
      <c r="K369" s="386">
        <f t="shared" si="22"/>
        <v>100</v>
      </c>
    </row>
    <row r="370" spans="1:11" s="2" customFormat="1" ht="36">
      <c r="A370" s="366"/>
      <c r="B370" s="392" t="s">
        <v>225</v>
      </c>
      <c r="C370" s="387" t="s">
        <v>106</v>
      </c>
      <c r="D370" s="388" t="s">
        <v>24</v>
      </c>
      <c r="E370" s="388" t="s">
        <v>109</v>
      </c>
      <c r="F370" s="389" t="s">
        <v>312</v>
      </c>
      <c r="G370" s="390" t="s">
        <v>123</v>
      </c>
      <c r="H370" s="394">
        <v>748000</v>
      </c>
      <c r="I370" s="385">
        <v>748000</v>
      </c>
      <c r="J370" s="385">
        <v>748000</v>
      </c>
      <c r="K370" s="386">
        <f t="shared" si="22"/>
        <v>100</v>
      </c>
    </row>
    <row r="371" spans="1:11" s="2" customFormat="1" ht="18">
      <c r="A371" s="366"/>
      <c r="B371" s="380" t="s">
        <v>355</v>
      </c>
      <c r="C371" s="388" t="s">
        <v>106</v>
      </c>
      <c r="D371" s="388" t="s">
        <v>24</v>
      </c>
      <c r="E371" s="388" t="s">
        <v>110</v>
      </c>
      <c r="F371" s="389" t="s">
        <v>276</v>
      </c>
      <c r="G371" s="389"/>
      <c r="H371" s="391">
        <f aca="true" t="shared" si="26" ref="H371:J372">H372</f>
        <v>386800</v>
      </c>
      <c r="I371" s="385">
        <f t="shared" si="26"/>
        <v>386800</v>
      </c>
      <c r="J371" s="385">
        <f t="shared" si="26"/>
        <v>384419</v>
      </c>
      <c r="K371" s="386">
        <f t="shared" si="22"/>
        <v>99.38443640124095</v>
      </c>
    </row>
    <row r="372" spans="1:11" s="2" customFormat="1" ht="36">
      <c r="A372" s="366"/>
      <c r="B372" s="485" t="s">
        <v>94</v>
      </c>
      <c r="C372" s="387" t="s">
        <v>106</v>
      </c>
      <c r="D372" s="388" t="s">
        <v>24</v>
      </c>
      <c r="E372" s="388" t="s">
        <v>110</v>
      </c>
      <c r="F372" s="389" t="s">
        <v>300</v>
      </c>
      <c r="G372" s="390"/>
      <c r="H372" s="394">
        <f t="shared" si="26"/>
        <v>386800</v>
      </c>
      <c r="I372" s="385">
        <f t="shared" si="26"/>
        <v>386800</v>
      </c>
      <c r="J372" s="385">
        <f t="shared" si="26"/>
        <v>384419</v>
      </c>
      <c r="K372" s="386">
        <f t="shared" si="22"/>
        <v>99.38443640124095</v>
      </c>
    </row>
    <row r="373" spans="1:11" s="2" customFormat="1" ht="18">
      <c r="A373" s="366"/>
      <c r="B373" s="486" t="s">
        <v>124</v>
      </c>
      <c r="C373" s="487" t="s">
        <v>106</v>
      </c>
      <c r="D373" s="488" t="s">
        <v>24</v>
      </c>
      <c r="E373" s="488" t="s">
        <v>110</v>
      </c>
      <c r="F373" s="489" t="s">
        <v>300</v>
      </c>
      <c r="G373" s="490" t="s">
        <v>125</v>
      </c>
      <c r="H373" s="391">
        <v>386800</v>
      </c>
      <c r="I373" s="385">
        <v>386800</v>
      </c>
      <c r="J373" s="385">
        <v>384419</v>
      </c>
      <c r="K373" s="386">
        <f>J373/I373*100</f>
        <v>99.38443640124095</v>
      </c>
    </row>
    <row r="374" spans="1:11" s="2" customFormat="1" ht="18">
      <c r="A374" s="366"/>
      <c r="B374" s="486" t="s">
        <v>251</v>
      </c>
      <c r="C374" s="491" t="s">
        <v>106</v>
      </c>
      <c r="D374" s="492" t="s">
        <v>128</v>
      </c>
      <c r="E374" s="492" t="s">
        <v>275</v>
      </c>
      <c r="F374" s="493" t="s">
        <v>276</v>
      </c>
      <c r="G374" s="494"/>
      <c r="H374" s="394">
        <f>H375+H378</f>
        <v>30812013</v>
      </c>
      <c r="I374" s="385">
        <f>I375+I378</f>
        <v>30812013</v>
      </c>
      <c r="J374" s="385">
        <f>J375+J378</f>
        <v>19004725.37</v>
      </c>
      <c r="K374" s="386">
        <f t="shared" si="22"/>
        <v>61.67959675338317</v>
      </c>
    </row>
    <row r="375" spans="1:11" s="2" customFormat="1" ht="18">
      <c r="A375" s="366"/>
      <c r="B375" s="380" t="s">
        <v>678</v>
      </c>
      <c r="C375" s="387" t="s">
        <v>106</v>
      </c>
      <c r="D375" s="388" t="s">
        <v>128</v>
      </c>
      <c r="E375" s="388" t="s">
        <v>98</v>
      </c>
      <c r="F375" s="389" t="s">
        <v>276</v>
      </c>
      <c r="G375" s="390"/>
      <c r="H375" s="391">
        <f aca="true" t="shared" si="27" ref="H375:J376">H376</f>
        <v>17385700</v>
      </c>
      <c r="I375" s="385">
        <f t="shared" si="27"/>
        <v>17385700</v>
      </c>
      <c r="J375" s="385">
        <f t="shared" si="27"/>
        <v>17385700</v>
      </c>
      <c r="K375" s="386">
        <f t="shared" si="22"/>
        <v>100</v>
      </c>
    </row>
    <row r="376" spans="1:11" s="2" customFormat="1" ht="36">
      <c r="A376" s="366"/>
      <c r="B376" s="380" t="s">
        <v>379</v>
      </c>
      <c r="C376" s="387" t="s">
        <v>106</v>
      </c>
      <c r="D376" s="388" t="s">
        <v>128</v>
      </c>
      <c r="E376" s="388" t="s">
        <v>98</v>
      </c>
      <c r="F376" s="389" t="s">
        <v>679</v>
      </c>
      <c r="G376" s="390"/>
      <c r="H376" s="391">
        <f t="shared" si="27"/>
        <v>17385700</v>
      </c>
      <c r="I376" s="385">
        <f t="shared" si="27"/>
        <v>17385700</v>
      </c>
      <c r="J376" s="385">
        <f t="shared" si="27"/>
        <v>17385700</v>
      </c>
      <c r="K376" s="386">
        <f t="shared" si="22"/>
        <v>100</v>
      </c>
    </row>
    <row r="377" spans="1:11" s="2" customFormat="1" ht="18">
      <c r="A377" s="366"/>
      <c r="B377" s="380" t="s">
        <v>124</v>
      </c>
      <c r="C377" s="387" t="s">
        <v>106</v>
      </c>
      <c r="D377" s="388" t="s">
        <v>128</v>
      </c>
      <c r="E377" s="388" t="s">
        <v>98</v>
      </c>
      <c r="F377" s="389" t="s">
        <v>679</v>
      </c>
      <c r="G377" s="390" t="s">
        <v>125</v>
      </c>
      <c r="H377" s="394">
        <v>17385700</v>
      </c>
      <c r="I377" s="385">
        <v>17385700</v>
      </c>
      <c r="J377" s="385">
        <v>17385700</v>
      </c>
      <c r="K377" s="386">
        <f t="shared" si="22"/>
        <v>100</v>
      </c>
    </row>
    <row r="378" spans="1:11" s="2" customFormat="1" ht="18">
      <c r="A378" s="366"/>
      <c r="B378" s="380" t="s">
        <v>355</v>
      </c>
      <c r="C378" s="387" t="s">
        <v>106</v>
      </c>
      <c r="D378" s="388" t="s">
        <v>128</v>
      </c>
      <c r="E378" s="388" t="s">
        <v>106</v>
      </c>
      <c r="F378" s="389" t="s">
        <v>276</v>
      </c>
      <c r="G378" s="390"/>
      <c r="H378" s="394">
        <f>H379</f>
        <v>13426313</v>
      </c>
      <c r="I378" s="385">
        <f>I379</f>
        <v>13426313</v>
      </c>
      <c r="J378" s="385">
        <f>J379</f>
        <v>1619025.3699999999</v>
      </c>
      <c r="K378" s="386">
        <f t="shared" si="22"/>
        <v>12.058599929854159</v>
      </c>
    </row>
    <row r="379" spans="1:11" s="2" customFormat="1" ht="36">
      <c r="A379" s="366"/>
      <c r="B379" s="495" t="s">
        <v>94</v>
      </c>
      <c r="C379" s="387" t="s">
        <v>106</v>
      </c>
      <c r="D379" s="388" t="s">
        <v>128</v>
      </c>
      <c r="E379" s="388" t="s">
        <v>106</v>
      </c>
      <c r="F379" s="389" t="s">
        <v>300</v>
      </c>
      <c r="G379" s="390"/>
      <c r="H379" s="391">
        <f>H380+H382+H381</f>
        <v>13426313</v>
      </c>
      <c r="I379" s="385">
        <f>I380+I382+I381</f>
        <v>13426313</v>
      </c>
      <c r="J379" s="385">
        <f>J380+J382+J381</f>
        <v>1619025.3699999999</v>
      </c>
      <c r="K379" s="386">
        <f t="shared" si="22"/>
        <v>12.058599929854159</v>
      </c>
    </row>
    <row r="380" spans="1:11" s="2" customFormat="1" ht="36">
      <c r="A380" s="366"/>
      <c r="B380" s="380" t="s">
        <v>225</v>
      </c>
      <c r="C380" s="387" t="s">
        <v>106</v>
      </c>
      <c r="D380" s="388" t="s">
        <v>128</v>
      </c>
      <c r="E380" s="388" t="s">
        <v>106</v>
      </c>
      <c r="F380" s="389" t="s">
        <v>300</v>
      </c>
      <c r="G380" s="390" t="s">
        <v>123</v>
      </c>
      <c r="H380" s="394">
        <v>1907340</v>
      </c>
      <c r="I380" s="385">
        <v>1907340</v>
      </c>
      <c r="J380" s="385">
        <v>1600847.7</v>
      </c>
      <c r="K380" s="386">
        <f t="shared" si="22"/>
        <v>83.93090377174494</v>
      </c>
    </row>
    <row r="381" spans="1:11" s="2" customFormat="1" ht="36">
      <c r="A381" s="366"/>
      <c r="B381" s="380" t="s">
        <v>175</v>
      </c>
      <c r="C381" s="387" t="s">
        <v>106</v>
      </c>
      <c r="D381" s="388" t="s">
        <v>128</v>
      </c>
      <c r="E381" s="388" t="s">
        <v>106</v>
      </c>
      <c r="F381" s="389" t="s">
        <v>300</v>
      </c>
      <c r="G381" s="390" t="s">
        <v>136</v>
      </c>
      <c r="H381" s="394">
        <v>11500000</v>
      </c>
      <c r="I381" s="385">
        <v>11500000</v>
      </c>
      <c r="J381" s="385">
        <v>0</v>
      </c>
      <c r="K381" s="386">
        <f t="shared" si="22"/>
        <v>0</v>
      </c>
    </row>
    <row r="382" spans="1:11" s="2" customFormat="1" ht="18">
      <c r="A382" s="366"/>
      <c r="B382" s="380" t="s">
        <v>124</v>
      </c>
      <c r="C382" s="387" t="s">
        <v>106</v>
      </c>
      <c r="D382" s="388" t="s">
        <v>128</v>
      </c>
      <c r="E382" s="388" t="s">
        <v>106</v>
      </c>
      <c r="F382" s="389" t="s">
        <v>300</v>
      </c>
      <c r="G382" s="390" t="s">
        <v>125</v>
      </c>
      <c r="H382" s="391">
        <v>18973</v>
      </c>
      <c r="I382" s="385">
        <v>18973</v>
      </c>
      <c r="J382" s="385">
        <v>18177.67</v>
      </c>
      <c r="K382" s="386">
        <f t="shared" si="22"/>
        <v>95.80809571496336</v>
      </c>
    </row>
    <row r="383" spans="1:11" s="2" customFormat="1" ht="18">
      <c r="A383" s="366"/>
      <c r="B383" s="380"/>
      <c r="C383" s="387"/>
      <c r="D383" s="388"/>
      <c r="E383" s="388"/>
      <c r="F383" s="389"/>
      <c r="G383" s="390"/>
      <c r="H383" s="394"/>
      <c r="I383" s="385"/>
      <c r="J383" s="385"/>
      <c r="K383" s="386"/>
    </row>
    <row r="384" spans="1:11" s="2" customFormat="1" ht="52.5">
      <c r="A384" s="507">
        <v>8</v>
      </c>
      <c r="B384" s="571" t="s">
        <v>257</v>
      </c>
      <c r="C384" s="509" t="s">
        <v>107</v>
      </c>
      <c r="D384" s="510" t="s">
        <v>119</v>
      </c>
      <c r="E384" s="510" t="s">
        <v>275</v>
      </c>
      <c r="F384" s="511" t="s">
        <v>276</v>
      </c>
      <c r="G384" s="569"/>
      <c r="H384" s="572">
        <f>H385</f>
        <v>137245200</v>
      </c>
      <c r="I384" s="378">
        <f>I385</f>
        <v>137245200</v>
      </c>
      <c r="J384" s="378">
        <f>J385</f>
        <v>133553770.06000002</v>
      </c>
      <c r="K384" s="371">
        <f t="shared" si="22"/>
        <v>97.31033949456885</v>
      </c>
    </row>
    <row r="385" spans="1:11" s="2" customFormat="1" ht="18">
      <c r="A385" s="442"/>
      <c r="B385" s="437" t="s">
        <v>251</v>
      </c>
      <c r="C385" s="387" t="s">
        <v>107</v>
      </c>
      <c r="D385" s="388" t="s">
        <v>18</v>
      </c>
      <c r="E385" s="388" t="s">
        <v>275</v>
      </c>
      <c r="F385" s="389" t="s">
        <v>276</v>
      </c>
      <c r="G385" s="390"/>
      <c r="H385" s="391">
        <f>H386+H399+H403+H413</f>
        <v>137245200</v>
      </c>
      <c r="I385" s="385">
        <f>I386+I399+I403+I413</f>
        <v>137245200</v>
      </c>
      <c r="J385" s="385">
        <f>J386+J399+J403+J413</f>
        <v>133553770.06000002</v>
      </c>
      <c r="K385" s="386">
        <f t="shared" si="22"/>
        <v>97.31033949456885</v>
      </c>
    </row>
    <row r="386" spans="1:11" s="2" customFormat="1" ht="36">
      <c r="A386" s="442"/>
      <c r="B386" s="437" t="s">
        <v>258</v>
      </c>
      <c r="C386" s="387" t="s">
        <v>107</v>
      </c>
      <c r="D386" s="388" t="s">
        <v>18</v>
      </c>
      <c r="E386" s="388" t="s">
        <v>108</v>
      </c>
      <c r="F386" s="389" t="s">
        <v>276</v>
      </c>
      <c r="G386" s="390"/>
      <c r="H386" s="391">
        <f>H387+H390+H393+H396</f>
        <v>63053300</v>
      </c>
      <c r="I386" s="385">
        <f>I387+I390+I393+I396</f>
        <v>63053300</v>
      </c>
      <c r="J386" s="385">
        <f>J387+J390+J393+J396</f>
        <v>59375370.75</v>
      </c>
      <c r="K386" s="386">
        <f t="shared" si="22"/>
        <v>94.16695200727004</v>
      </c>
    </row>
    <row r="387" spans="1:11" s="2" customFormat="1" ht="135" customHeight="1">
      <c r="A387" s="442"/>
      <c r="B387" s="395" t="s">
        <v>356</v>
      </c>
      <c r="C387" s="387" t="s">
        <v>107</v>
      </c>
      <c r="D387" s="388" t="s">
        <v>18</v>
      </c>
      <c r="E387" s="388" t="s">
        <v>108</v>
      </c>
      <c r="F387" s="389" t="s">
        <v>708</v>
      </c>
      <c r="G387" s="390"/>
      <c r="H387" s="394">
        <f>SUM(H388:H389)</f>
        <v>36736000</v>
      </c>
      <c r="I387" s="385">
        <f>SUM(I388:I389)</f>
        <v>36736000</v>
      </c>
      <c r="J387" s="385">
        <f>SUM(J388:J389)</f>
        <v>35036832.03</v>
      </c>
      <c r="K387" s="386">
        <f t="shared" si="22"/>
        <v>95.37465164960803</v>
      </c>
    </row>
    <row r="388" spans="1:11" s="2" customFormat="1" ht="36">
      <c r="A388" s="366"/>
      <c r="B388" s="380" t="s">
        <v>225</v>
      </c>
      <c r="C388" s="388" t="s">
        <v>107</v>
      </c>
      <c r="D388" s="388" t="s">
        <v>18</v>
      </c>
      <c r="E388" s="388" t="s">
        <v>108</v>
      </c>
      <c r="F388" s="389" t="s">
        <v>708</v>
      </c>
      <c r="G388" s="390" t="s">
        <v>123</v>
      </c>
      <c r="H388" s="391">
        <v>183632</v>
      </c>
      <c r="I388" s="385">
        <v>183632</v>
      </c>
      <c r="J388" s="385">
        <v>174585.99</v>
      </c>
      <c r="K388" s="386">
        <f t="shared" si="22"/>
        <v>95.07383789317765</v>
      </c>
    </row>
    <row r="389" spans="1:11" s="2" customFormat="1" ht="18">
      <c r="A389" s="409"/>
      <c r="B389" s="561" t="s">
        <v>141</v>
      </c>
      <c r="C389" s="401" t="s">
        <v>107</v>
      </c>
      <c r="D389" s="401" t="s">
        <v>18</v>
      </c>
      <c r="E389" s="401" t="s">
        <v>108</v>
      </c>
      <c r="F389" s="402" t="s">
        <v>708</v>
      </c>
      <c r="G389" s="565" t="s">
        <v>142</v>
      </c>
      <c r="H389" s="445">
        <v>36552368</v>
      </c>
      <c r="I389" s="385">
        <v>36552368</v>
      </c>
      <c r="J389" s="385">
        <v>34862246.04</v>
      </c>
      <c r="K389" s="386">
        <f t="shared" si="22"/>
        <v>95.37616287951577</v>
      </c>
    </row>
    <row r="390" spans="1:11" s="2" customFormat="1" ht="91.5" customHeight="1">
      <c r="A390" s="409"/>
      <c r="B390" s="380" t="s">
        <v>358</v>
      </c>
      <c r="C390" s="387" t="s">
        <v>107</v>
      </c>
      <c r="D390" s="388" t="s">
        <v>18</v>
      </c>
      <c r="E390" s="388" t="s">
        <v>108</v>
      </c>
      <c r="F390" s="389" t="s">
        <v>709</v>
      </c>
      <c r="G390" s="390"/>
      <c r="H390" s="391">
        <f>SUM(H391:H392)</f>
        <v>150700</v>
      </c>
      <c r="I390" s="385">
        <f>SUM(I391:I392)</f>
        <v>150700</v>
      </c>
      <c r="J390" s="385">
        <f>SUM(J391:J392)</f>
        <v>150700</v>
      </c>
      <c r="K390" s="386">
        <f t="shared" si="22"/>
        <v>100</v>
      </c>
    </row>
    <row r="391" spans="1:11" s="2" customFormat="1" ht="36">
      <c r="A391" s="409"/>
      <c r="B391" s="392" t="s">
        <v>225</v>
      </c>
      <c r="C391" s="387" t="s">
        <v>107</v>
      </c>
      <c r="D391" s="388" t="s">
        <v>18</v>
      </c>
      <c r="E391" s="388" t="s">
        <v>108</v>
      </c>
      <c r="F391" s="389" t="s">
        <v>709</v>
      </c>
      <c r="G391" s="390" t="s">
        <v>123</v>
      </c>
      <c r="H391" s="391">
        <v>750</v>
      </c>
      <c r="I391" s="385">
        <v>750</v>
      </c>
      <c r="J391" s="385">
        <v>750</v>
      </c>
      <c r="K391" s="386">
        <f t="shared" si="22"/>
        <v>100</v>
      </c>
    </row>
    <row r="392" spans="1:11" s="2" customFormat="1" ht="18">
      <c r="A392" s="409"/>
      <c r="B392" s="439" t="s">
        <v>141</v>
      </c>
      <c r="C392" s="491" t="s">
        <v>107</v>
      </c>
      <c r="D392" s="492" t="s">
        <v>18</v>
      </c>
      <c r="E392" s="492" t="s">
        <v>108</v>
      </c>
      <c r="F392" s="493" t="s">
        <v>709</v>
      </c>
      <c r="G392" s="496" t="s">
        <v>142</v>
      </c>
      <c r="H392" s="497">
        <v>149950</v>
      </c>
      <c r="I392" s="385">
        <v>149950</v>
      </c>
      <c r="J392" s="385">
        <v>149950</v>
      </c>
      <c r="K392" s="386">
        <f t="shared" si="22"/>
        <v>100</v>
      </c>
    </row>
    <row r="393" spans="1:11" s="2" customFormat="1" ht="90">
      <c r="A393" s="409"/>
      <c r="B393" s="439" t="s">
        <v>357</v>
      </c>
      <c r="C393" s="491" t="s">
        <v>107</v>
      </c>
      <c r="D393" s="492" t="s">
        <v>18</v>
      </c>
      <c r="E393" s="492" t="s">
        <v>108</v>
      </c>
      <c r="F393" s="493" t="s">
        <v>710</v>
      </c>
      <c r="G393" s="494"/>
      <c r="H393" s="498">
        <f>SUM(H394:H395)</f>
        <v>25989700</v>
      </c>
      <c r="I393" s="385">
        <f>SUM(I394:I395)</f>
        <v>25989700</v>
      </c>
      <c r="J393" s="385">
        <f>SUM(J394:J395)</f>
        <v>24047252.78</v>
      </c>
      <c r="K393" s="386">
        <f t="shared" si="22"/>
        <v>92.52608833499426</v>
      </c>
    </row>
    <row r="394" spans="1:11" s="2" customFormat="1" ht="36">
      <c r="A394" s="409"/>
      <c r="B394" s="439" t="s">
        <v>225</v>
      </c>
      <c r="C394" s="491" t="s">
        <v>107</v>
      </c>
      <c r="D394" s="492" t="s">
        <v>18</v>
      </c>
      <c r="E394" s="492" t="s">
        <v>108</v>
      </c>
      <c r="F394" s="493" t="s">
        <v>710</v>
      </c>
      <c r="G394" s="494" t="s">
        <v>123</v>
      </c>
      <c r="H394" s="498">
        <v>129302</v>
      </c>
      <c r="I394" s="385">
        <v>129302</v>
      </c>
      <c r="J394" s="394">
        <v>84663.6</v>
      </c>
      <c r="K394" s="386">
        <f t="shared" si="22"/>
        <v>65.47740947549148</v>
      </c>
    </row>
    <row r="395" spans="1:12" s="2" customFormat="1" ht="18">
      <c r="A395" s="409"/>
      <c r="B395" s="439" t="s">
        <v>141</v>
      </c>
      <c r="C395" s="491" t="s">
        <v>107</v>
      </c>
      <c r="D395" s="492" t="s">
        <v>18</v>
      </c>
      <c r="E395" s="492" t="s">
        <v>108</v>
      </c>
      <c r="F395" s="493" t="s">
        <v>710</v>
      </c>
      <c r="G395" s="494" t="s">
        <v>142</v>
      </c>
      <c r="H395" s="391">
        <v>25860398</v>
      </c>
      <c r="I395" s="385">
        <v>25860398</v>
      </c>
      <c r="J395" s="385">
        <v>23962589.18</v>
      </c>
      <c r="K395" s="386">
        <f t="shared" si="22"/>
        <v>92.66133173975126</v>
      </c>
      <c r="L395" s="379"/>
    </row>
    <row r="396" spans="1:11" s="2" customFormat="1" ht="108">
      <c r="A396" s="409"/>
      <c r="B396" s="499" t="s">
        <v>359</v>
      </c>
      <c r="C396" s="500" t="s">
        <v>107</v>
      </c>
      <c r="D396" s="501" t="s">
        <v>18</v>
      </c>
      <c r="E396" s="501" t="s">
        <v>108</v>
      </c>
      <c r="F396" s="502" t="s">
        <v>711</v>
      </c>
      <c r="G396" s="503"/>
      <c r="H396" s="394">
        <f>SUM(H397:H398)</f>
        <v>176900</v>
      </c>
      <c r="I396" s="385">
        <f>SUM(I397:I398)</f>
        <v>176900</v>
      </c>
      <c r="J396" s="385">
        <f>SUM(J397:J398)</f>
        <v>140585.94</v>
      </c>
      <c r="K396" s="386">
        <f t="shared" si="22"/>
        <v>79.4719841718485</v>
      </c>
    </row>
    <row r="397" spans="1:11" s="2" customFormat="1" ht="36">
      <c r="A397" s="504"/>
      <c r="B397" s="392" t="s">
        <v>225</v>
      </c>
      <c r="C397" s="387" t="s">
        <v>107</v>
      </c>
      <c r="D397" s="388" t="s">
        <v>18</v>
      </c>
      <c r="E397" s="388" t="s">
        <v>108</v>
      </c>
      <c r="F397" s="389" t="s">
        <v>711</v>
      </c>
      <c r="G397" s="390" t="s">
        <v>123</v>
      </c>
      <c r="H397" s="497">
        <v>880</v>
      </c>
      <c r="I397" s="385">
        <v>880</v>
      </c>
      <c r="J397" s="385">
        <v>568.81</v>
      </c>
      <c r="K397" s="386">
        <f t="shared" si="22"/>
        <v>64.63749999999999</v>
      </c>
    </row>
    <row r="398" spans="1:11" s="2" customFormat="1" ht="18">
      <c r="A398" s="504"/>
      <c r="B398" s="392" t="s">
        <v>141</v>
      </c>
      <c r="C398" s="387" t="s">
        <v>107</v>
      </c>
      <c r="D398" s="388" t="s">
        <v>18</v>
      </c>
      <c r="E398" s="388" t="s">
        <v>108</v>
      </c>
      <c r="F398" s="389" t="s">
        <v>711</v>
      </c>
      <c r="G398" s="390" t="s">
        <v>142</v>
      </c>
      <c r="H398" s="497">
        <v>176020</v>
      </c>
      <c r="I398" s="385">
        <v>176020</v>
      </c>
      <c r="J398" s="385">
        <v>140017.13</v>
      </c>
      <c r="K398" s="386">
        <f aca="true" t="shared" si="28" ref="K398:K461">J398/I398*100</f>
        <v>79.54614816498126</v>
      </c>
    </row>
    <row r="399" spans="1:11" s="2" customFormat="1" ht="72">
      <c r="A399" s="504"/>
      <c r="B399" s="392" t="s">
        <v>259</v>
      </c>
      <c r="C399" s="387" t="s">
        <v>107</v>
      </c>
      <c r="D399" s="388" t="s">
        <v>18</v>
      </c>
      <c r="E399" s="388" t="s">
        <v>109</v>
      </c>
      <c r="F399" s="389" t="s">
        <v>276</v>
      </c>
      <c r="G399" s="390"/>
      <c r="H399" s="497">
        <f>H400</f>
        <v>64679400</v>
      </c>
      <c r="I399" s="385">
        <f>I400</f>
        <v>64679400</v>
      </c>
      <c r="J399" s="385">
        <f>J400</f>
        <v>64665938.02</v>
      </c>
      <c r="K399" s="386">
        <f t="shared" si="28"/>
        <v>99.97918660346262</v>
      </c>
    </row>
    <row r="400" spans="1:11" s="2" customFormat="1" ht="96" customHeight="1">
      <c r="A400" s="504"/>
      <c r="B400" s="392" t="s">
        <v>396</v>
      </c>
      <c r="C400" s="387" t="s">
        <v>107</v>
      </c>
      <c r="D400" s="388" t="s">
        <v>18</v>
      </c>
      <c r="E400" s="388" t="s">
        <v>109</v>
      </c>
      <c r="F400" s="389" t="s">
        <v>397</v>
      </c>
      <c r="G400" s="390"/>
      <c r="H400" s="394">
        <f>H402+H401</f>
        <v>64679400</v>
      </c>
      <c r="I400" s="385">
        <f>I402+I401</f>
        <v>64679400</v>
      </c>
      <c r="J400" s="385">
        <f>J402+J401</f>
        <v>64665938.02</v>
      </c>
      <c r="K400" s="386">
        <f t="shared" si="28"/>
        <v>99.97918660346262</v>
      </c>
    </row>
    <row r="401" spans="1:11" s="2" customFormat="1" ht="36">
      <c r="A401" s="504"/>
      <c r="B401" s="392" t="s">
        <v>225</v>
      </c>
      <c r="C401" s="388" t="s">
        <v>107</v>
      </c>
      <c r="D401" s="388" t="s">
        <v>18</v>
      </c>
      <c r="E401" s="388" t="s">
        <v>109</v>
      </c>
      <c r="F401" s="389" t="s">
        <v>397</v>
      </c>
      <c r="G401" s="390" t="s">
        <v>123</v>
      </c>
      <c r="H401" s="497">
        <v>62484.6</v>
      </c>
      <c r="I401" s="385">
        <v>62484.6</v>
      </c>
      <c r="J401" s="385">
        <v>62484.6</v>
      </c>
      <c r="K401" s="386">
        <f t="shared" si="28"/>
        <v>100</v>
      </c>
    </row>
    <row r="402" spans="1:11" s="2" customFormat="1" ht="36">
      <c r="A402" s="409"/>
      <c r="B402" s="561" t="s">
        <v>175</v>
      </c>
      <c r="C402" s="401" t="s">
        <v>107</v>
      </c>
      <c r="D402" s="401" t="s">
        <v>18</v>
      </c>
      <c r="E402" s="401" t="s">
        <v>109</v>
      </c>
      <c r="F402" s="402" t="s">
        <v>397</v>
      </c>
      <c r="G402" s="565" t="s">
        <v>136</v>
      </c>
      <c r="H402" s="445">
        <v>64616915.4</v>
      </c>
      <c r="I402" s="385">
        <v>64616915.4</v>
      </c>
      <c r="J402" s="385">
        <v>64603453.42</v>
      </c>
      <c r="K402" s="386">
        <f t="shared" si="28"/>
        <v>99.97916647689438</v>
      </c>
    </row>
    <row r="403" spans="1:11" s="2" customFormat="1" ht="36">
      <c r="A403" s="366"/>
      <c r="B403" s="380" t="s">
        <v>182</v>
      </c>
      <c r="C403" s="387" t="s">
        <v>107</v>
      </c>
      <c r="D403" s="388" t="s">
        <v>18</v>
      </c>
      <c r="E403" s="388" t="s">
        <v>110</v>
      </c>
      <c r="F403" s="389" t="s">
        <v>276</v>
      </c>
      <c r="G403" s="415"/>
      <c r="H403" s="391">
        <f>H404+H407+H410</f>
        <v>8627300</v>
      </c>
      <c r="I403" s="385">
        <f>I404+I407+I410</f>
        <v>8627300</v>
      </c>
      <c r="J403" s="385">
        <f>J404+J407+J410</f>
        <v>8627300</v>
      </c>
      <c r="K403" s="386">
        <f t="shared" si="28"/>
        <v>100</v>
      </c>
    </row>
    <row r="404" spans="1:11" s="2" customFormat="1" ht="234">
      <c r="A404" s="366"/>
      <c r="B404" s="380" t="s">
        <v>149</v>
      </c>
      <c r="C404" s="387" t="s">
        <v>107</v>
      </c>
      <c r="D404" s="388" t="s">
        <v>18</v>
      </c>
      <c r="E404" s="388" t="s">
        <v>110</v>
      </c>
      <c r="F404" s="389" t="s">
        <v>712</v>
      </c>
      <c r="G404" s="415"/>
      <c r="H404" s="391">
        <f>SUM(H405:H406)</f>
        <v>984500</v>
      </c>
      <c r="I404" s="385">
        <f>SUM(I405:I406)</f>
        <v>984500</v>
      </c>
      <c r="J404" s="385">
        <f>SUM(J405:J406)</f>
        <v>984500</v>
      </c>
      <c r="K404" s="386">
        <f t="shared" si="28"/>
        <v>100</v>
      </c>
    </row>
    <row r="405" spans="1:11" s="2" customFormat="1" ht="90">
      <c r="A405" s="366"/>
      <c r="B405" s="505" t="s">
        <v>121</v>
      </c>
      <c r="C405" s="387" t="s">
        <v>107</v>
      </c>
      <c r="D405" s="388" t="s">
        <v>18</v>
      </c>
      <c r="E405" s="388" t="s">
        <v>110</v>
      </c>
      <c r="F405" s="389" t="s">
        <v>712</v>
      </c>
      <c r="G405" s="390" t="s">
        <v>122</v>
      </c>
      <c r="H405" s="391">
        <v>960942</v>
      </c>
      <c r="I405" s="385">
        <v>960942</v>
      </c>
      <c r="J405" s="385">
        <v>960942</v>
      </c>
      <c r="K405" s="386">
        <f t="shared" si="28"/>
        <v>100</v>
      </c>
    </row>
    <row r="406" spans="1:11" s="2" customFormat="1" ht="36">
      <c r="A406" s="366"/>
      <c r="B406" s="380" t="s">
        <v>225</v>
      </c>
      <c r="C406" s="387" t="s">
        <v>107</v>
      </c>
      <c r="D406" s="388" t="s">
        <v>18</v>
      </c>
      <c r="E406" s="388" t="s">
        <v>110</v>
      </c>
      <c r="F406" s="389" t="s">
        <v>712</v>
      </c>
      <c r="G406" s="390" t="s">
        <v>123</v>
      </c>
      <c r="H406" s="394">
        <v>23558</v>
      </c>
      <c r="I406" s="385">
        <v>23558</v>
      </c>
      <c r="J406" s="385">
        <v>23558</v>
      </c>
      <c r="K406" s="386">
        <f t="shared" si="28"/>
        <v>100</v>
      </c>
    </row>
    <row r="407" spans="1:12" s="2" customFormat="1" ht="95.25" customHeight="1">
      <c r="A407" s="366"/>
      <c r="B407" s="380" t="s">
        <v>541</v>
      </c>
      <c r="C407" s="387" t="s">
        <v>107</v>
      </c>
      <c r="D407" s="388" t="s">
        <v>18</v>
      </c>
      <c r="E407" s="388" t="s">
        <v>110</v>
      </c>
      <c r="F407" s="389" t="s">
        <v>713</v>
      </c>
      <c r="G407" s="390"/>
      <c r="H407" s="391">
        <f>SUM(H408:H409)</f>
        <v>723600</v>
      </c>
      <c r="I407" s="385">
        <f>SUM(I408:I409)</f>
        <v>723600</v>
      </c>
      <c r="J407" s="385">
        <f>SUM(J408:J409)</f>
        <v>723600</v>
      </c>
      <c r="K407" s="386">
        <f t="shared" si="28"/>
        <v>100</v>
      </c>
      <c r="L407" s="379"/>
    </row>
    <row r="408" spans="1:11" s="2" customFormat="1" ht="90">
      <c r="A408" s="366"/>
      <c r="B408" s="392" t="s">
        <v>121</v>
      </c>
      <c r="C408" s="387" t="s">
        <v>107</v>
      </c>
      <c r="D408" s="388" t="s">
        <v>18</v>
      </c>
      <c r="E408" s="388" t="s">
        <v>110</v>
      </c>
      <c r="F408" s="389" t="s">
        <v>713</v>
      </c>
      <c r="G408" s="390" t="s">
        <v>122</v>
      </c>
      <c r="H408" s="391">
        <v>693600</v>
      </c>
      <c r="I408" s="385">
        <v>693600</v>
      </c>
      <c r="J408" s="385">
        <v>693600</v>
      </c>
      <c r="K408" s="386">
        <f t="shared" si="28"/>
        <v>100</v>
      </c>
    </row>
    <row r="409" spans="1:11" s="2" customFormat="1" ht="36">
      <c r="A409" s="366"/>
      <c r="B409" s="380" t="s">
        <v>225</v>
      </c>
      <c r="C409" s="387" t="s">
        <v>107</v>
      </c>
      <c r="D409" s="388" t="s">
        <v>18</v>
      </c>
      <c r="E409" s="388" t="s">
        <v>110</v>
      </c>
      <c r="F409" s="389" t="s">
        <v>713</v>
      </c>
      <c r="G409" s="390" t="s">
        <v>123</v>
      </c>
      <c r="H409" s="394">
        <v>30000</v>
      </c>
      <c r="I409" s="385">
        <v>30000</v>
      </c>
      <c r="J409" s="385">
        <v>30000</v>
      </c>
      <c r="K409" s="386">
        <f t="shared" si="28"/>
        <v>100</v>
      </c>
    </row>
    <row r="410" spans="1:11" s="2" customFormat="1" ht="76.5" customHeight="1">
      <c r="A410" s="366"/>
      <c r="B410" s="380" t="s">
        <v>148</v>
      </c>
      <c r="C410" s="388" t="s">
        <v>107</v>
      </c>
      <c r="D410" s="388" t="s">
        <v>18</v>
      </c>
      <c r="E410" s="388" t="s">
        <v>110</v>
      </c>
      <c r="F410" s="389" t="s">
        <v>714</v>
      </c>
      <c r="G410" s="390"/>
      <c r="H410" s="391">
        <f>H411+H412</f>
        <v>6919200</v>
      </c>
      <c r="I410" s="385">
        <f>I411+I412</f>
        <v>6919200</v>
      </c>
      <c r="J410" s="385">
        <f>J411+J412</f>
        <v>6919200</v>
      </c>
      <c r="K410" s="386">
        <f t="shared" si="28"/>
        <v>100</v>
      </c>
    </row>
    <row r="411" spans="1:11" s="2" customFormat="1" ht="90">
      <c r="A411" s="366"/>
      <c r="B411" s="380" t="s">
        <v>121</v>
      </c>
      <c r="C411" s="388" t="s">
        <v>107</v>
      </c>
      <c r="D411" s="388" t="s">
        <v>18</v>
      </c>
      <c r="E411" s="388" t="s">
        <v>110</v>
      </c>
      <c r="F411" s="389" t="s">
        <v>714</v>
      </c>
      <c r="G411" s="390" t="s">
        <v>122</v>
      </c>
      <c r="H411" s="394">
        <v>6791561</v>
      </c>
      <c r="I411" s="385">
        <v>6791561</v>
      </c>
      <c r="J411" s="385">
        <v>6791561</v>
      </c>
      <c r="K411" s="386">
        <f t="shared" si="28"/>
        <v>100</v>
      </c>
    </row>
    <row r="412" spans="1:11" s="2" customFormat="1" ht="36">
      <c r="A412" s="366"/>
      <c r="B412" s="406" t="s">
        <v>225</v>
      </c>
      <c r="C412" s="381" t="s">
        <v>107</v>
      </c>
      <c r="D412" s="381" t="s">
        <v>18</v>
      </c>
      <c r="E412" s="381" t="s">
        <v>110</v>
      </c>
      <c r="F412" s="382" t="s">
        <v>714</v>
      </c>
      <c r="G412" s="383" t="s">
        <v>123</v>
      </c>
      <c r="H412" s="394">
        <v>127639</v>
      </c>
      <c r="I412" s="385">
        <v>127639</v>
      </c>
      <c r="J412" s="391">
        <v>127639</v>
      </c>
      <c r="K412" s="386">
        <f t="shared" si="28"/>
        <v>100</v>
      </c>
    </row>
    <row r="413" spans="1:11" s="2" customFormat="1" ht="78" customHeight="1">
      <c r="A413" s="409"/>
      <c r="B413" s="561" t="s">
        <v>424</v>
      </c>
      <c r="C413" s="401" t="s">
        <v>107</v>
      </c>
      <c r="D413" s="401" t="s">
        <v>18</v>
      </c>
      <c r="E413" s="401" t="s">
        <v>98</v>
      </c>
      <c r="F413" s="402" t="s">
        <v>276</v>
      </c>
      <c r="G413" s="403"/>
      <c r="H413" s="445">
        <f aca="true" t="shared" si="29" ref="H413:J414">H414</f>
        <v>885200</v>
      </c>
      <c r="I413" s="385">
        <f t="shared" si="29"/>
        <v>885200</v>
      </c>
      <c r="J413" s="385">
        <f t="shared" si="29"/>
        <v>885161.29</v>
      </c>
      <c r="K413" s="386">
        <f t="shared" si="28"/>
        <v>99.99562697695437</v>
      </c>
    </row>
    <row r="414" spans="1:11" s="2" customFormat="1" ht="72">
      <c r="A414" s="366"/>
      <c r="B414" s="380" t="s">
        <v>425</v>
      </c>
      <c r="C414" s="387" t="s">
        <v>107</v>
      </c>
      <c r="D414" s="388" t="s">
        <v>18</v>
      </c>
      <c r="E414" s="388" t="s">
        <v>98</v>
      </c>
      <c r="F414" s="389" t="s">
        <v>301</v>
      </c>
      <c r="G414" s="390"/>
      <c r="H414" s="391">
        <f t="shared" si="29"/>
        <v>885200</v>
      </c>
      <c r="I414" s="385">
        <f t="shared" si="29"/>
        <v>885200</v>
      </c>
      <c r="J414" s="385">
        <f t="shared" si="29"/>
        <v>885161.29</v>
      </c>
      <c r="K414" s="386">
        <f t="shared" si="28"/>
        <v>99.99562697695437</v>
      </c>
    </row>
    <row r="415" spans="1:11" s="2" customFormat="1" ht="18">
      <c r="A415" s="366"/>
      <c r="B415" s="380" t="s">
        <v>141</v>
      </c>
      <c r="C415" s="387" t="s">
        <v>107</v>
      </c>
      <c r="D415" s="388" t="s">
        <v>18</v>
      </c>
      <c r="E415" s="388" t="s">
        <v>98</v>
      </c>
      <c r="F415" s="389" t="s">
        <v>301</v>
      </c>
      <c r="G415" s="390" t="s">
        <v>142</v>
      </c>
      <c r="H415" s="391">
        <v>885200</v>
      </c>
      <c r="I415" s="385">
        <v>885200</v>
      </c>
      <c r="J415" s="385">
        <v>885161.29</v>
      </c>
      <c r="K415" s="386">
        <f t="shared" si="28"/>
        <v>99.99562697695437</v>
      </c>
    </row>
    <row r="416" spans="1:12" s="2" customFormat="1" ht="18">
      <c r="A416" s="366"/>
      <c r="B416" s="410"/>
      <c r="C416" s="387"/>
      <c r="D416" s="388"/>
      <c r="E416" s="388"/>
      <c r="F416" s="389"/>
      <c r="G416" s="390"/>
      <c r="H416" s="391"/>
      <c r="I416" s="385"/>
      <c r="J416" s="385"/>
      <c r="K416" s="386"/>
      <c r="L416" s="379"/>
    </row>
    <row r="417" spans="1:11" s="2" customFormat="1" ht="69.75">
      <c r="A417" s="507">
        <v>9</v>
      </c>
      <c r="B417" s="571" t="s">
        <v>260</v>
      </c>
      <c r="C417" s="509" t="s">
        <v>103</v>
      </c>
      <c r="D417" s="510" t="s">
        <v>119</v>
      </c>
      <c r="E417" s="510" t="s">
        <v>275</v>
      </c>
      <c r="F417" s="511" t="s">
        <v>276</v>
      </c>
      <c r="G417" s="569"/>
      <c r="H417" s="572">
        <f>H418+H422+H426+H430</f>
        <v>52076400</v>
      </c>
      <c r="I417" s="378">
        <f>I418+I422+I426+I430</f>
        <v>52076400</v>
      </c>
      <c r="J417" s="378">
        <f>J418+J422+J426+J430</f>
        <v>49984376.68</v>
      </c>
      <c r="K417" s="371">
        <f t="shared" si="28"/>
        <v>95.98278045333394</v>
      </c>
    </row>
    <row r="418" spans="1:11" s="2" customFormat="1" ht="36">
      <c r="A418" s="366"/>
      <c r="B418" s="406" t="s">
        <v>174</v>
      </c>
      <c r="C418" s="381" t="s">
        <v>103</v>
      </c>
      <c r="D418" s="381" t="s">
        <v>18</v>
      </c>
      <c r="E418" s="381" t="s">
        <v>275</v>
      </c>
      <c r="F418" s="382" t="s">
        <v>276</v>
      </c>
      <c r="G418" s="383"/>
      <c r="H418" s="408">
        <f aca="true" t="shared" si="30" ref="H418:J419">H419</f>
        <v>17064700</v>
      </c>
      <c r="I418" s="385">
        <f t="shared" si="30"/>
        <v>17064700</v>
      </c>
      <c r="J418" s="385">
        <f t="shared" si="30"/>
        <v>16326710.45</v>
      </c>
      <c r="K418" s="371">
        <f t="shared" si="28"/>
        <v>95.67534413145265</v>
      </c>
    </row>
    <row r="419" spans="1:11" s="2" customFormat="1" ht="54">
      <c r="A419" s="409"/>
      <c r="B419" s="561" t="s">
        <v>360</v>
      </c>
      <c r="C419" s="401" t="s">
        <v>103</v>
      </c>
      <c r="D419" s="401" t="s">
        <v>18</v>
      </c>
      <c r="E419" s="401" t="s">
        <v>108</v>
      </c>
      <c r="F419" s="402" t="s">
        <v>276</v>
      </c>
      <c r="G419" s="403"/>
      <c r="H419" s="445">
        <f t="shared" si="30"/>
        <v>17064700</v>
      </c>
      <c r="I419" s="385">
        <f t="shared" si="30"/>
        <v>17064700</v>
      </c>
      <c r="J419" s="385">
        <f t="shared" si="30"/>
        <v>16326710.45</v>
      </c>
      <c r="K419" s="386">
        <f t="shared" si="28"/>
        <v>95.67534413145265</v>
      </c>
    </row>
    <row r="420" spans="1:11" s="2" customFormat="1" ht="54">
      <c r="A420" s="366"/>
      <c r="B420" s="436" t="s">
        <v>530</v>
      </c>
      <c r="C420" s="387" t="s">
        <v>103</v>
      </c>
      <c r="D420" s="388" t="s">
        <v>18</v>
      </c>
      <c r="E420" s="388" t="s">
        <v>108</v>
      </c>
      <c r="F420" s="389" t="s">
        <v>436</v>
      </c>
      <c r="G420" s="390"/>
      <c r="H420" s="391">
        <f>SUM(H421:H421)</f>
        <v>17064700</v>
      </c>
      <c r="I420" s="385">
        <f>SUM(I421:I421)</f>
        <v>17064700</v>
      </c>
      <c r="J420" s="385">
        <f>SUM(J421:J421)</f>
        <v>16326710.45</v>
      </c>
      <c r="K420" s="386">
        <f t="shared" si="28"/>
        <v>95.67534413145265</v>
      </c>
    </row>
    <row r="421" spans="1:11" s="2" customFormat="1" ht="36">
      <c r="A421" s="366"/>
      <c r="B421" s="380" t="s">
        <v>175</v>
      </c>
      <c r="C421" s="387" t="s">
        <v>103</v>
      </c>
      <c r="D421" s="388" t="s">
        <v>18</v>
      </c>
      <c r="E421" s="388" t="s">
        <v>108</v>
      </c>
      <c r="F421" s="389" t="s">
        <v>436</v>
      </c>
      <c r="G421" s="390" t="s">
        <v>136</v>
      </c>
      <c r="H421" s="391">
        <v>17064700</v>
      </c>
      <c r="I421" s="385">
        <v>17064700</v>
      </c>
      <c r="J421" s="385">
        <v>16326710.45</v>
      </c>
      <c r="K421" s="386">
        <f t="shared" si="28"/>
        <v>95.67534413145265</v>
      </c>
    </row>
    <row r="422" spans="1:11" s="2" customFormat="1" ht="18">
      <c r="A422" s="366"/>
      <c r="B422" s="436" t="s">
        <v>251</v>
      </c>
      <c r="C422" s="387" t="s">
        <v>103</v>
      </c>
      <c r="D422" s="388" t="s">
        <v>128</v>
      </c>
      <c r="E422" s="388" t="s">
        <v>275</v>
      </c>
      <c r="F422" s="389" t="s">
        <v>276</v>
      </c>
      <c r="G422" s="390"/>
      <c r="H422" s="391">
        <f aca="true" t="shared" si="31" ref="H422:J424">H423</f>
        <v>1518624</v>
      </c>
      <c r="I422" s="385">
        <f t="shared" si="31"/>
        <v>1518624</v>
      </c>
      <c r="J422" s="385">
        <f t="shared" si="31"/>
        <v>1518624</v>
      </c>
      <c r="K422" s="386">
        <f t="shared" si="28"/>
        <v>100</v>
      </c>
    </row>
    <row r="423" spans="1:11" s="2" customFormat="1" ht="18">
      <c r="A423" s="366"/>
      <c r="B423" s="380" t="s">
        <v>638</v>
      </c>
      <c r="C423" s="387" t="s">
        <v>103</v>
      </c>
      <c r="D423" s="388" t="s">
        <v>128</v>
      </c>
      <c r="E423" s="388" t="s">
        <v>106</v>
      </c>
      <c r="F423" s="389" t="s">
        <v>276</v>
      </c>
      <c r="G423" s="390"/>
      <c r="H423" s="394">
        <f t="shared" si="31"/>
        <v>1518624</v>
      </c>
      <c r="I423" s="385">
        <f t="shared" si="31"/>
        <v>1518624</v>
      </c>
      <c r="J423" s="385">
        <f t="shared" si="31"/>
        <v>1518624</v>
      </c>
      <c r="K423" s="386">
        <f t="shared" si="28"/>
        <v>100</v>
      </c>
    </row>
    <row r="424" spans="1:12" s="2" customFormat="1" ht="18">
      <c r="A424" s="366"/>
      <c r="B424" s="436" t="s">
        <v>639</v>
      </c>
      <c r="C424" s="387" t="s">
        <v>103</v>
      </c>
      <c r="D424" s="388" t="s">
        <v>128</v>
      </c>
      <c r="E424" s="388" t="s">
        <v>106</v>
      </c>
      <c r="F424" s="389" t="s">
        <v>640</v>
      </c>
      <c r="G424" s="390"/>
      <c r="H424" s="391">
        <f t="shared" si="31"/>
        <v>1518624</v>
      </c>
      <c r="I424" s="385">
        <f t="shared" si="31"/>
        <v>1518624</v>
      </c>
      <c r="J424" s="385">
        <f t="shared" si="31"/>
        <v>1518624</v>
      </c>
      <c r="K424" s="386">
        <f t="shared" si="28"/>
        <v>100</v>
      </c>
      <c r="L424" s="379"/>
    </row>
    <row r="425" spans="1:11" s="2" customFormat="1" ht="36">
      <c r="A425" s="366"/>
      <c r="B425" s="436" t="s">
        <v>225</v>
      </c>
      <c r="C425" s="387" t="s">
        <v>103</v>
      </c>
      <c r="D425" s="388" t="s">
        <v>128</v>
      </c>
      <c r="E425" s="388" t="s">
        <v>106</v>
      </c>
      <c r="F425" s="389" t="s">
        <v>640</v>
      </c>
      <c r="G425" s="390" t="s">
        <v>123</v>
      </c>
      <c r="H425" s="391">
        <v>1518624</v>
      </c>
      <c r="I425" s="385">
        <v>1518624</v>
      </c>
      <c r="J425" s="385">
        <v>1518624</v>
      </c>
      <c r="K425" s="386">
        <f t="shared" si="28"/>
        <v>100</v>
      </c>
    </row>
    <row r="426" spans="1:11" s="2" customFormat="1" ht="36">
      <c r="A426" s="366"/>
      <c r="B426" s="436" t="s">
        <v>419</v>
      </c>
      <c r="C426" s="387" t="s">
        <v>103</v>
      </c>
      <c r="D426" s="388" t="s">
        <v>420</v>
      </c>
      <c r="E426" s="388" t="s">
        <v>275</v>
      </c>
      <c r="F426" s="389" t="s">
        <v>276</v>
      </c>
      <c r="G426" s="390"/>
      <c r="H426" s="391">
        <f aca="true" t="shared" si="32" ref="H426:J428">H427</f>
        <v>7150191</v>
      </c>
      <c r="I426" s="385">
        <f t="shared" si="32"/>
        <v>7150191</v>
      </c>
      <c r="J426" s="385">
        <f t="shared" si="32"/>
        <v>5796242.23</v>
      </c>
      <c r="K426" s="386">
        <f t="shared" si="28"/>
        <v>81.06415940497254</v>
      </c>
    </row>
    <row r="427" spans="1:11" s="2" customFormat="1" ht="36">
      <c r="A427" s="366"/>
      <c r="B427" s="380" t="s">
        <v>421</v>
      </c>
      <c r="C427" s="387" t="s">
        <v>103</v>
      </c>
      <c r="D427" s="388" t="s">
        <v>420</v>
      </c>
      <c r="E427" s="388" t="s">
        <v>108</v>
      </c>
      <c r="F427" s="389" t="s">
        <v>276</v>
      </c>
      <c r="G427" s="390"/>
      <c r="H427" s="394">
        <f t="shared" si="32"/>
        <v>7150191</v>
      </c>
      <c r="I427" s="385">
        <f t="shared" si="32"/>
        <v>7150191</v>
      </c>
      <c r="J427" s="391">
        <f t="shared" si="32"/>
        <v>5796242.23</v>
      </c>
      <c r="K427" s="386">
        <f t="shared" si="28"/>
        <v>81.06415940497254</v>
      </c>
    </row>
    <row r="428" spans="1:11" s="2" customFormat="1" ht="36">
      <c r="A428" s="366"/>
      <c r="B428" s="406" t="s">
        <v>422</v>
      </c>
      <c r="C428" s="381" t="s">
        <v>103</v>
      </c>
      <c r="D428" s="381" t="s">
        <v>420</v>
      </c>
      <c r="E428" s="381" t="s">
        <v>108</v>
      </c>
      <c r="F428" s="382" t="s">
        <v>423</v>
      </c>
      <c r="G428" s="383"/>
      <c r="H428" s="408">
        <f t="shared" si="32"/>
        <v>7150191</v>
      </c>
      <c r="I428" s="385">
        <f t="shared" si="32"/>
        <v>7150191</v>
      </c>
      <c r="J428" s="385">
        <f t="shared" si="32"/>
        <v>5796242.23</v>
      </c>
      <c r="K428" s="386">
        <f t="shared" si="28"/>
        <v>81.06415940497254</v>
      </c>
    </row>
    <row r="429" spans="1:11" s="2" customFormat="1" ht="36">
      <c r="A429" s="409"/>
      <c r="B429" s="561" t="s">
        <v>225</v>
      </c>
      <c r="C429" s="401" t="s">
        <v>103</v>
      </c>
      <c r="D429" s="401" t="s">
        <v>420</v>
      </c>
      <c r="E429" s="401" t="s">
        <v>108</v>
      </c>
      <c r="F429" s="402" t="s">
        <v>423</v>
      </c>
      <c r="G429" s="403" t="s">
        <v>123</v>
      </c>
      <c r="H429" s="445">
        <v>7150191</v>
      </c>
      <c r="I429" s="385">
        <v>7150191</v>
      </c>
      <c r="J429" s="385">
        <v>5796242.23</v>
      </c>
      <c r="K429" s="386">
        <f t="shared" si="28"/>
        <v>81.06415940497254</v>
      </c>
    </row>
    <row r="430" spans="1:11" s="2" customFormat="1" ht="36">
      <c r="A430" s="366"/>
      <c r="B430" s="380" t="s">
        <v>617</v>
      </c>
      <c r="C430" s="387" t="s">
        <v>103</v>
      </c>
      <c r="D430" s="388" t="s">
        <v>618</v>
      </c>
      <c r="E430" s="388" t="s">
        <v>275</v>
      </c>
      <c r="F430" s="389" t="s">
        <v>276</v>
      </c>
      <c r="G430" s="390"/>
      <c r="H430" s="391">
        <f>H431+H434</f>
        <v>26342885</v>
      </c>
      <c r="I430" s="385">
        <f>I431+I434</f>
        <v>26342885</v>
      </c>
      <c r="J430" s="385">
        <f>J431+J434</f>
        <v>26342800</v>
      </c>
      <c r="K430" s="386">
        <f t="shared" si="28"/>
        <v>99.99967733222842</v>
      </c>
    </row>
    <row r="431" spans="1:11" s="2" customFormat="1" ht="36">
      <c r="A431" s="366"/>
      <c r="B431" s="436" t="s">
        <v>619</v>
      </c>
      <c r="C431" s="387" t="s">
        <v>103</v>
      </c>
      <c r="D431" s="388" t="s">
        <v>618</v>
      </c>
      <c r="E431" s="388" t="s">
        <v>108</v>
      </c>
      <c r="F431" s="389" t="s">
        <v>276</v>
      </c>
      <c r="G431" s="390"/>
      <c r="H431" s="391">
        <f aca="true" t="shared" si="33" ref="H431:J432">H432</f>
        <v>5100</v>
      </c>
      <c r="I431" s="385">
        <f t="shared" si="33"/>
        <v>5100</v>
      </c>
      <c r="J431" s="385">
        <f t="shared" si="33"/>
        <v>5100</v>
      </c>
      <c r="K431" s="386">
        <f t="shared" si="28"/>
        <v>100</v>
      </c>
    </row>
    <row r="432" spans="1:11" s="2" customFormat="1" ht="54">
      <c r="A432" s="366"/>
      <c r="B432" s="436" t="s">
        <v>620</v>
      </c>
      <c r="C432" s="387" t="s">
        <v>103</v>
      </c>
      <c r="D432" s="388" t="s">
        <v>618</v>
      </c>
      <c r="E432" s="388" t="s">
        <v>108</v>
      </c>
      <c r="F432" s="389" t="s">
        <v>621</v>
      </c>
      <c r="G432" s="390"/>
      <c r="H432" s="391">
        <f t="shared" si="33"/>
        <v>5100</v>
      </c>
      <c r="I432" s="385">
        <f t="shared" si="33"/>
        <v>5100</v>
      </c>
      <c r="J432" s="385">
        <f t="shared" si="33"/>
        <v>5100</v>
      </c>
      <c r="K432" s="386">
        <f t="shared" si="28"/>
        <v>100</v>
      </c>
    </row>
    <row r="433" spans="1:11" s="2" customFormat="1" ht="36">
      <c r="A433" s="366"/>
      <c r="B433" s="380" t="s">
        <v>225</v>
      </c>
      <c r="C433" s="387" t="s">
        <v>103</v>
      </c>
      <c r="D433" s="388" t="s">
        <v>618</v>
      </c>
      <c r="E433" s="388" t="s">
        <v>108</v>
      </c>
      <c r="F433" s="389" t="s">
        <v>621</v>
      </c>
      <c r="G433" s="390" t="s">
        <v>123</v>
      </c>
      <c r="H433" s="394">
        <v>5100</v>
      </c>
      <c r="I433" s="385">
        <v>5100</v>
      </c>
      <c r="J433" s="385">
        <v>5100</v>
      </c>
      <c r="K433" s="386">
        <f t="shared" si="28"/>
        <v>100</v>
      </c>
    </row>
    <row r="434" spans="1:12" s="2" customFormat="1" ht="54">
      <c r="A434" s="366"/>
      <c r="B434" s="392" t="s">
        <v>632</v>
      </c>
      <c r="C434" s="387" t="s">
        <v>103</v>
      </c>
      <c r="D434" s="388" t="s">
        <v>618</v>
      </c>
      <c r="E434" s="388" t="s">
        <v>633</v>
      </c>
      <c r="F434" s="389" t="s">
        <v>276</v>
      </c>
      <c r="G434" s="390"/>
      <c r="H434" s="391">
        <f>H435+H437+H439</f>
        <v>26337785</v>
      </c>
      <c r="I434" s="385">
        <f>I435+I437+I439</f>
        <v>26337785</v>
      </c>
      <c r="J434" s="385">
        <f>J435+J437+J439</f>
        <v>26337700</v>
      </c>
      <c r="K434" s="386">
        <f t="shared" si="28"/>
        <v>99.99967726974762</v>
      </c>
      <c r="L434" s="379"/>
    </row>
    <row r="435" spans="1:11" s="2" customFormat="1" ht="90">
      <c r="A435" s="366"/>
      <c r="B435" s="392" t="s">
        <v>634</v>
      </c>
      <c r="C435" s="387" t="s">
        <v>103</v>
      </c>
      <c r="D435" s="388" t="s">
        <v>618</v>
      </c>
      <c r="E435" s="388" t="s">
        <v>633</v>
      </c>
      <c r="F435" s="389" t="s">
        <v>635</v>
      </c>
      <c r="G435" s="390"/>
      <c r="H435" s="394">
        <f>H436</f>
        <v>14657000</v>
      </c>
      <c r="I435" s="385">
        <f>I436</f>
        <v>14657000</v>
      </c>
      <c r="J435" s="385">
        <f>J436</f>
        <v>14656930.05</v>
      </c>
      <c r="K435" s="386">
        <f t="shared" si="28"/>
        <v>99.99952275363309</v>
      </c>
    </row>
    <row r="436" spans="1:11" s="2" customFormat="1" ht="36">
      <c r="A436" s="366"/>
      <c r="B436" s="395" t="s">
        <v>175</v>
      </c>
      <c r="C436" s="381" t="s">
        <v>103</v>
      </c>
      <c r="D436" s="381" t="s">
        <v>618</v>
      </c>
      <c r="E436" s="381" t="s">
        <v>633</v>
      </c>
      <c r="F436" s="382" t="s">
        <v>635</v>
      </c>
      <c r="G436" s="383" t="s">
        <v>136</v>
      </c>
      <c r="H436" s="391">
        <v>14657000</v>
      </c>
      <c r="I436" s="385">
        <v>14657000</v>
      </c>
      <c r="J436" s="385">
        <v>14656930.05</v>
      </c>
      <c r="K436" s="386">
        <f t="shared" si="28"/>
        <v>99.99952275363309</v>
      </c>
    </row>
    <row r="437" spans="1:11" s="2" customFormat="1" ht="90">
      <c r="A437" s="409"/>
      <c r="B437" s="561" t="s">
        <v>634</v>
      </c>
      <c r="C437" s="401" t="s">
        <v>103</v>
      </c>
      <c r="D437" s="401" t="s">
        <v>618</v>
      </c>
      <c r="E437" s="401" t="s">
        <v>633</v>
      </c>
      <c r="F437" s="402" t="s">
        <v>636</v>
      </c>
      <c r="G437" s="403"/>
      <c r="H437" s="445">
        <f>H438</f>
        <v>10363900</v>
      </c>
      <c r="I437" s="385">
        <f>I438</f>
        <v>10363900</v>
      </c>
      <c r="J437" s="385">
        <f>J438</f>
        <v>10363884.95</v>
      </c>
      <c r="K437" s="386">
        <f t="shared" si="28"/>
        <v>99.99985478439582</v>
      </c>
    </row>
    <row r="438" spans="1:11" s="2" customFormat="1" ht="36">
      <c r="A438" s="366"/>
      <c r="B438" s="380" t="s">
        <v>175</v>
      </c>
      <c r="C438" s="387" t="s">
        <v>103</v>
      </c>
      <c r="D438" s="388" t="s">
        <v>618</v>
      </c>
      <c r="E438" s="388" t="s">
        <v>633</v>
      </c>
      <c r="F438" s="389" t="s">
        <v>636</v>
      </c>
      <c r="G438" s="390" t="s">
        <v>136</v>
      </c>
      <c r="H438" s="391">
        <v>10363900</v>
      </c>
      <c r="I438" s="385">
        <v>10363900</v>
      </c>
      <c r="J438" s="385">
        <v>10363884.95</v>
      </c>
      <c r="K438" s="386">
        <f t="shared" si="28"/>
        <v>99.99985478439582</v>
      </c>
    </row>
    <row r="439" spans="1:11" s="2" customFormat="1" ht="90">
      <c r="A439" s="366"/>
      <c r="B439" s="437" t="s">
        <v>634</v>
      </c>
      <c r="C439" s="387" t="s">
        <v>103</v>
      </c>
      <c r="D439" s="388" t="s">
        <v>618</v>
      </c>
      <c r="E439" s="388" t="s">
        <v>633</v>
      </c>
      <c r="F439" s="389" t="s">
        <v>637</v>
      </c>
      <c r="G439" s="390"/>
      <c r="H439" s="391">
        <f>H440</f>
        <v>1316885</v>
      </c>
      <c r="I439" s="385">
        <f>I440</f>
        <v>1316885</v>
      </c>
      <c r="J439" s="385">
        <f>J440</f>
        <v>1316885</v>
      </c>
      <c r="K439" s="386">
        <f t="shared" si="28"/>
        <v>100</v>
      </c>
    </row>
    <row r="440" spans="1:11" s="2" customFormat="1" ht="36">
      <c r="A440" s="366"/>
      <c r="B440" s="437" t="s">
        <v>175</v>
      </c>
      <c r="C440" s="387" t="s">
        <v>103</v>
      </c>
      <c r="D440" s="388" t="s">
        <v>618</v>
      </c>
      <c r="E440" s="388" t="s">
        <v>633</v>
      </c>
      <c r="F440" s="389" t="s">
        <v>637</v>
      </c>
      <c r="G440" s="390" t="s">
        <v>136</v>
      </c>
      <c r="H440" s="391">
        <v>1316885</v>
      </c>
      <c r="I440" s="385">
        <v>1316885</v>
      </c>
      <c r="J440" s="385">
        <v>1316885</v>
      </c>
      <c r="K440" s="386">
        <f t="shared" si="28"/>
        <v>100</v>
      </c>
    </row>
    <row r="441" spans="1:11" s="2" customFormat="1" ht="18">
      <c r="A441" s="366"/>
      <c r="B441" s="395"/>
      <c r="C441" s="387"/>
      <c r="D441" s="388"/>
      <c r="E441" s="388"/>
      <c r="F441" s="389"/>
      <c r="G441" s="390"/>
      <c r="H441" s="394"/>
      <c r="I441" s="385"/>
      <c r="J441" s="385"/>
      <c r="K441" s="386"/>
    </row>
    <row r="442" spans="1:12" s="2" customFormat="1" ht="52.5">
      <c r="A442" s="507">
        <v>10</v>
      </c>
      <c r="B442" s="568" t="s">
        <v>165</v>
      </c>
      <c r="C442" s="587" t="s">
        <v>105</v>
      </c>
      <c r="D442" s="587" t="s">
        <v>119</v>
      </c>
      <c r="E442" s="587" t="s">
        <v>275</v>
      </c>
      <c r="F442" s="573" t="s">
        <v>276</v>
      </c>
      <c r="G442" s="574"/>
      <c r="H442" s="572">
        <f>H443</f>
        <v>17550900</v>
      </c>
      <c r="I442" s="378">
        <f>I443</f>
        <v>17550900</v>
      </c>
      <c r="J442" s="378">
        <f>J443</f>
        <v>17550900</v>
      </c>
      <c r="K442" s="371">
        <f>J442/I442*100</f>
        <v>100</v>
      </c>
      <c r="L442" s="379"/>
    </row>
    <row r="443" spans="1:11" s="2" customFormat="1" ht="18">
      <c r="A443" s="409"/>
      <c r="B443" s="561" t="s">
        <v>251</v>
      </c>
      <c r="C443" s="401" t="s">
        <v>105</v>
      </c>
      <c r="D443" s="401" t="s">
        <v>18</v>
      </c>
      <c r="E443" s="401" t="s">
        <v>275</v>
      </c>
      <c r="F443" s="402" t="s">
        <v>276</v>
      </c>
      <c r="G443" s="403"/>
      <c r="H443" s="445">
        <f>H444+H447</f>
        <v>17550900</v>
      </c>
      <c r="I443" s="385">
        <f>I444+I447</f>
        <v>17550900</v>
      </c>
      <c r="J443" s="385">
        <f>J444+J447</f>
        <v>17550900</v>
      </c>
      <c r="K443" s="386">
        <f t="shared" si="28"/>
        <v>100</v>
      </c>
    </row>
    <row r="444" spans="1:11" s="2" customFormat="1" ht="36">
      <c r="A444" s="366"/>
      <c r="B444" s="380" t="s">
        <v>261</v>
      </c>
      <c r="C444" s="387" t="s">
        <v>105</v>
      </c>
      <c r="D444" s="388" t="s">
        <v>18</v>
      </c>
      <c r="E444" s="388" t="s">
        <v>108</v>
      </c>
      <c r="F444" s="389" t="s">
        <v>276</v>
      </c>
      <c r="G444" s="390"/>
      <c r="H444" s="391">
        <f aca="true" t="shared" si="34" ref="H444:J445">H445</f>
        <v>16000000</v>
      </c>
      <c r="I444" s="385">
        <f t="shared" si="34"/>
        <v>16000000</v>
      </c>
      <c r="J444" s="385">
        <f t="shared" si="34"/>
        <v>16000000</v>
      </c>
      <c r="K444" s="386">
        <f t="shared" si="28"/>
        <v>100</v>
      </c>
    </row>
    <row r="445" spans="1:11" s="2" customFormat="1" ht="54">
      <c r="A445" s="366"/>
      <c r="B445" s="380" t="s">
        <v>411</v>
      </c>
      <c r="C445" s="387" t="s">
        <v>105</v>
      </c>
      <c r="D445" s="388" t="s">
        <v>18</v>
      </c>
      <c r="E445" s="388" t="s">
        <v>108</v>
      </c>
      <c r="F445" s="389" t="s">
        <v>311</v>
      </c>
      <c r="G445" s="390"/>
      <c r="H445" s="391">
        <f t="shared" si="34"/>
        <v>16000000</v>
      </c>
      <c r="I445" s="385">
        <f t="shared" si="34"/>
        <v>16000000</v>
      </c>
      <c r="J445" s="385">
        <f t="shared" si="34"/>
        <v>16000000</v>
      </c>
      <c r="K445" s="386">
        <f t="shared" si="28"/>
        <v>100</v>
      </c>
    </row>
    <row r="446" spans="1:11" s="2" customFormat="1" ht="18">
      <c r="A446" s="366"/>
      <c r="B446" s="380" t="s">
        <v>124</v>
      </c>
      <c r="C446" s="387" t="s">
        <v>105</v>
      </c>
      <c r="D446" s="388" t="s">
        <v>18</v>
      </c>
      <c r="E446" s="388" t="s">
        <v>108</v>
      </c>
      <c r="F446" s="389" t="s">
        <v>311</v>
      </c>
      <c r="G446" s="390" t="s">
        <v>125</v>
      </c>
      <c r="H446" s="391">
        <v>16000000</v>
      </c>
      <c r="I446" s="385">
        <v>16000000</v>
      </c>
      <c r="J446" s="385">
        <v>16000000</v>
      </c>
      <c r="K446" s="386">
        <f t="shared" si="28"/>
        <v>100</v>
      </c>
    </row>
    <row r="447" spans="1:11" s="2" customFormat="1" ht="54">
      <c r="A447" s="366"/>
      <c r="B447" s="380" t="s">
        <v>262</v>
      </c>
      <c r="C447" s="387" t="s">
        <v>105</v>
      </c>
      <c r="D447" s="388" t="s">
        <v>18</v>
      </c>
      <c r="E447" s="388" t="s">
        <v>109</v>
      </c>
      <c r="F447" s="389" t="s">
        <v>276</v>
      </c>
      <c r="G447" s="390"/>
      <c r="H447" s="394">
        <f aca="true" t="shared" si="35" ref="H447:J448">H448</f>
        <v>1550900</v>
      </c>
      <c r="I447" s="385">
        <f t="shared" si="35"/>
        <v>1550900</v>
      </c>
      <c r="J447" s="385">
        <f t="shared" si="35"/>
        <v>1550900</v>
      </c>
      <c r="K447" s="386">
        <f t="shared" si="28"/>
        <v>100</v>
      </c>
    </row>
    <row r="448" spans="1:12" s="2" customFormat="1" ht="170.25" customHeight="1">
      <c r="A448" s="366"/>
      <c r="B448" s="380" t="s">
        <v>624</v>
      </c>
      <c r="C448" s="387" t="s">
        <v>105</v>
      </c>
      <c r="D448" s="388" t="s">
        <v>18</v>
      </c>
      <c r="E448" s="388" t="s">
        <v>109</v>
      </c>
      <c r="F448" s="389" t="s">
        <v>302</v>
      </c>
      <c r="G448" s="390"/>
      <c r="H448" s="391">
        <f t="shared" si="35"/>
        <v>1550900</v>
      </c>
      <c r="I448" s="385">
        <f t="shared" si="35"/>
        <v>1550900</v>
      </c>
      <c r="J448" s="385">
        <f t="shared" si="35"/>
        <v>1550900</v>
      </c>
      <c r="K448" s="386">
        <f t="shared" si="28"/>
        <v>100</v>
      </c>
      <c r="L448" s="379"/>
    </row>
    <row r="449" spans="1:11" s="2" customFormat="1" ht="36">
      <c r="A449" s="366"/>
      <c r="B449" s="380" t="s">
        <v>225</v>
      </c>
      <c r="C449" s="387" t="s">
        <v>105</v>
      </c>
      <c r="D449" s="388" t="s">
        <v>18</v>
      </c>
      <c r="E449" s="388" t="s">
        <v>109</v>
      </c>
      <c r="F449" s="389" t="s">
        <v>302</v>
      </c>
      <c r="G449" s="390" t="s">
        <v>123</v>
      </c>
      <c r="H449" s="391">
        <v>1550900</v>
      </c>
      <c r="I449" s="385">
        <v>1550900</v>
      </c>
      <c r="J449" s="385">
        <v>1550900</v>
      </c>
      <c r="K449" s="386">
        <f t="shared" si="28"/>
        <v>100</v>
      </c>
    </row>
    <row r="450" spans="1:11" s="2" customFormat="1" ht="18">
      <c r="A450" s="366"/>
      <c r="B450" s="380"/>
      <c r="C450" s="387"/>
      <c r="D450" s="388"/>
      <c r="E450" s="388"/>
      <c r="F450" s="389"/>
      <c r="G450" s="390"/>
      <c r="H450" s="394"/>
      <c r="I450" s="385"/>
      <c r="J450" s="385"/>
      <c r="K450" s="386"/>
    </row>
    <row r="451" spans="1:11" s="2" customFormat="1" ht="52.5">
      <c r="A451" s="507">
        <v>11</v>
      </c>
      <c r="B451" s="571" t="s">
        <v>166</v>
      </c>
      <c r="C451" s="509" t="s">
        <v>36</v>
      </c>
      <c r="D451" s="510" t="s">
        <v>119</v>
      </c>
      <c r="E451" s="510" t="s">
        <v>275</v>
      </c>
      <c r="F451" s="511" t="s">
        <v>276</v>
      </c>
      <c r="G451" s="569"/>
      <c r="H451" s="572">
        <f aca="true" t="shared" si="36" ref="H451:J454">H452</f>
        <v>9619922</v>
      </c>
      <c r="I451" s="378">
        <f t="shared" si="36"/>
        <v>9619922</v>
      </c>
      <c r="J451" s="378">
        <f t="shared" si="36"/>
        <v>4218534.24</v>
      </c>
      <c r="K451" s="371">
        <f t="shared" si="28"/>
        <v>43.852062833773495</v>
      </c>
    </row>
    <row r="452" spans="1:11" s="2" customFormat="1" ht="18">
      <c r="A452" s="366"/>
      <c r="B452" s="380" t="s">
        <v>251</v>
      </c>
      <c r="C452" s="387" t="s">
        <v>36</v>
      </c>
      <c r="D452" s="388" t="s">
        <v>18</v>
      </c>
      <c r="E452" s="388" t="s">
        <v>275</v>
      </c>
      <c r="F452" s="389" t="s">
        <v>276</v>
      </c>
      <c r="G452" s="390"/>
      <c r="H452" s="394">
        <f t="shared" si="36"/>
        <v>9619922</v>
      </c>
      <c r="I452" s="385">
        <f t="shared" si="36"/>
        <v>9619922</v>
      </c>
      <c r="J452" s="391">
        <f t="shared" si="36"/>
        <v>4218534.24</v>
      </c>
      <c r="K452" s="386">
        <f t="shared" si="28"/>
        <v>43.852062833773495</v>
      </c>
    </row>
    <row r="453" spans="1:11" s="2" customFormat="1" ht="72">
      <c r="A453" s="366"/>
      <c r="B453" s="392" t="s">
        <v>263</v>
      </c>
      <c r="C453" s="387" t="s">
        <v>36</v>
      </c>
      <c r="D453" s="388" t="s">
        <v>18</v>
      </c>
      <c r="E453" s="388" t="s">
        <v>108</v>
      </c>
      <c r="F453" s="389" t="s">
        <v>276</v>
      </c>
      <c r="G453" s="390"/>
      <c r="H453" s="391">
        <f t="shared" si="36"/>
        <v>9619922</v>
      </c>
      <c r="I453" s="385">
        <f t="shared" si="36"/>
        <v>9619922</v>
      </c>
      <c r="J453" s="385">
        <f t="shared" si="36"/>
        <v>4218534.24</v>
      </c>
      <c r="K453" s="386">
        <f t="shared" si="28"/>
        <v>43.852062833773495</v>
      </c>
    </row>
    <row r="454" spans="1:11" s="2" customFormat="1" ht="72">
      <c r="A454" s="366"/>
      <c r="B454" s="392" t="s">
        <v>135</v>
      </c>
      <c r="C454" s="387" t="s">
        <v>36</v>
      </c>
      <c r="D454" s="388" t="s">
        <v>18</v>
      </c>
      <c r="E454" s="388" t="s">
        <v>108</v>
      </c>
      <c r="F454" s="389" t="s">
        <v>303</v>
      </c>
      <c r="G454" s="390"/>
      <c r="H454" s="394">
        <f t="shared" si="36"/>
        <v>9619922</v>
      </c>
      <c r="I454" s="385">
        <f t="shared" si="36"/>
        <v>9619922</v>
      </c>
      <c r="J454" s="385">
        <f t="shared" si="36"/>
        <v>4218534.24</v>
      </c>
      <c r="K454" s="386">
        <f t="shared" si="28"/>
        <v>43.852062833773495</v>
      </c>
    </row>
    <row r="455" spans="1:11" s="2" customFormat="1" ht="36">
      <c r="A455" s="366"/>
      <c r="B455" s="392" t="s">
        <v>225</v>
      </c>
      <c r="C455" s="387" t="s">
        <v>36</v>
      </c>
      <c r="D455" s="388" t="s">
        <v>18</v>
      </c>
      <c r="E455" s="388" t="s">
        <v>108</v>
      </c>
      <c r="F455" s="389" t="s">
        <v>303</v>
      </c>
      <c r="G455" s="390" t="s">
        <v>123</v>
      </c>
      <c r="H455" s="391">
        <v>9619922</v>
      </c>
      <c r="I455" s="385">
        <v>9619922</v>
      </c>
      <c r="J455" s="385">
        <v>4218534.24</v>
      </c>
      <c r="K455" s="386">
        <f t="shared" si="28"/>
        <v>43.852062833773495</v>
      </c>
    </row>
    <row r="456" spans="1:11" s="2" customFormat="1" ht="18">
      <c r="A456" s="366"/>
      <c r="B456" s="392"/>
      <c r="C456" s="387"/>
      <c r="D456" s="388"/>
      <c r="E456" s="388"/>
      <c r="F456" s="389"/>
      <c r="G456" s="390"/>
      <c r="H456" s="394"/>
      <c r="I456" s="385"/>
      <c r="J456" s="385"/>
      <c r="K456" s="386"/>
    </row>
    <row r="457" spans="1:11" s="2" customFormat="1" ht="52.5">
      <c r="A457" s="507">
        <v>12</v>
      </c>
      <c r="B457" s="508" t="s">
        <v>167</v>
      </c>
      <c r="C457" s="509" t="s">
        <v>23</v>
      </c>
      <c r="D457" s="510" t="s">
        <v>119</v>
      </c>
      <c r="E457" s="510" t="s">
        <v>275</v>
      </c>
      <c r="F457" s="511" t="s">
        <v>276</v>
      </c>
      <c r="G457" s="569"/>
      <c r="H457" s="433">
        <f>H458+H462</f>
        <v>389500</v>
      </c>
      <c r="I457" s="378">
        <f>I458+I462</f>
        <v>389500</v>
      </c>
      <c r="J457" s="378">
        <f>J458+J462</f>
        <v>369500</v>
      </c>
      <c r="K457" s="371">
        <f t="shared" si="28"/>
        <v>94.86521181001284</v>
      </c>
    </row>
    <row r="458" spans="1:11" s="2" customFormat="1" ht="36">
      <c r="A458" s="366"/>
      <c r="B458" s="392" t="s">
        <v>168</v>
      </c>
      <c r="C458" s="387" t="s">
        <v>23</v>
      </c>
      <c r="D458" s="388" t="s">
        <v>18</v>
      </c>
      <c r="E458" s="388" t="s">
        <v>275</v>
      </c>
      <c r="F458" s="389" t="s">
        <v>276</v>
      </c>
      <c r="G458" s="390"/>
      <c r="H458" s="394">
        <f aca="true" t="shared" si="37" ref="H458:J459">H459</f>
        <v>190000</v>
      </c>
      <c r="I458" s="385">
        <f t="shared" si="37"/>
        <v>190000</v>
      </c>
      <c r="J458" s="385">
        <f t="shared" si="37"/>
        <v>190000</v>
      </c>
      <c r="K458" s="386">
        <f t="shared" si="28"/>
        <v>100</v>
      </c>
    </row>
    <row r="459" spans="1:11" s="2" customFormat="1" ht="36">
      <c r="A459" s="366"/>
      <c r="B459" s="380" t="s">
        <v>264</v>
      </c>
      <c r="C459" s="387" t="s">
        <v>23</v>
      </c>
      <c r="D459" s="388" t="s">
        <v>18</v>
      </c>
      <c r="E459" s="388" t="s">
        <v>108</v>
      </c>
      <c r="F459" s="389" t="s">
        <v>276</v>
      </c>
      <c r="G459" s="390"/>
      <c r="H459" s="391">
        <f t="shared" si="37"/>
        <v>190000</v>
      </c>
      <c r="I459" s="385">
        <f t="shared" si="37"/>
        <v>190000</v>
      </c>
      <c r="J459" s="385">
        <f t="shared" si="37"/>
        <v>190000</v>
      </c>
      <c r="K459" s="386">
        <f t="shared" si="28"/>
        <v>100</v>
      </c>
    </row>
    <row r="460" spans="1:11" s="2" customFormat="1" ht="36">
      <c r="A460" s="366"/>
      <c r="B460" s="380" t="s">
        <v>169</v>
      </c>
      <c r="C460" s="387" t="s">
        <v>23</v>
      </c>
      <c r="D460" s="388" t="s">
        <v>18</v>
      </c>
      <c r="E460" s="388" t="s">
        <v>108</v>
      </c>
      <c r="F460" s="389" t="s">
        <v>304</v>
      </c>
      <c r="G460" s="390"/>
      <c r="H460" s="394">
        <f>SUM(H461:H461)</f>
        <v>190000</v>
      </c>
      <c r="I460" s="385">
        <f>SUM(I461:I461)</f>
        <v>190000</v>
      </c>
      <c r="J460" s="385">
        <f>SUM(J461:J461)</f>
        <v>190000</v>
      </c>
      <c r="K460" s="386">
        <f t="shared" si="28"/>
        <v>100</v>
      </c>
    </row>
    <row r="461" spans="1:11" s="2" customFormat="1" ht="36">
      <c r="A461" s="366"/>
      <c r="B461" s="505" t="s">
        <v>225</v>
      </c>
      <c r="C461" s="387" t="s">
        <v>23</v>
      </c>
      <c r="D461" s="388" t="s">
        <v>18</v>
      </c>
      <c r="E461" s="388" t="s">
        <v>108</v>
      </c>
      <c r="F461" s="389" t="s">
        <v>304</v>
      </c>
      <c r="G461" s="390" t="s">
        <v>123</v>
      </c>
      <c r="H461" s="391">
        <v>190000</v>
      </c>
      <c r="I461" s="385">
        <v>190000</v>
      </c>
      <c r="J461" s="385">
        <v>190000</v>
      </c>
      <c r="K461" s="386">
        <f t="shared" si="28"/>
        <v>100</v>
      </c>
    </row>
    <row r="462" spans="1:11" s="2" customFormat="1" ht="36">
      <c r="A462" s="366"/>
      <c r="B462" s="392" t="s">
        <v>170</v>
      </c>
      <c r="C462" s="387" t="s">
        <v>23</v>
      </c>
      <c r="D462" s="388" t="s">
        <v>24</v>
      </c>
      <c r="E462" s="388" t="s">
        <v>275</v>
      </c>
      <c r="F462" s="389" t="s">
        <v>276</v>
      </c>
      <c r="G462" s="390"/>
      <c r="H462" s="394">
        <f aca="true" t="shared" si="38" ref="H462:J464">H463</f>
        <v>199500</v>
      </c>
      <c r="I462" s="385">
        <f t="shared" si="38"/>
        <v>199500</v>
      </c>
      <c r="J462" s="391">
        <f t="shared" si="38"/>
        <v>179500</v>
      </c>
      <c r="K462" s="386">
        <f aca="true" t="shared" si="39" ref="K462:K526">J462/I462*100</f>
        <v>89.97493734335839</v>
      </c>
    </row>
    <row r="463" spans="1:11" s="2" customFormat="1" ht="36">
      <c r="A463" s="366"/>
      <c r="B463" s="380" t="s">
        <v>265</v>
      </c>
      <c r="C463" s="387" t="s">
        <v>23</v>
      </c>
      <c r="D463" s="388" t="s">
        <v>24</v>
      </c>
      <c r="E463" s="388" t="s">
        <v>108</v>
      </c>
      <c r="F463" s="389" t="s">
        <v>276</v>
      </c>
      <c r="G463" s="390"/>
      <c r="H463" s="391">
        <f t="shared" si="38"/>
        <v>199500</v>
      </c>
      <c r="I463" s="385">
        <f t="shared" si="38"/>
        <v>199500</v>
      </c>
      <c r="J463" s="385">
        <f t="shared" si="38"/>
        <v>179500</v>
      </c>
      <c r="K463" s="386">
        <f t="shared" si="39"/>
        <v>89.97493734335839</v>
      </c>
    </row>
    <row r="464" spans="1:11" s="2" customFormat="1" ht="72">
      <c r="A464" s="366"/>
      <c r="B464" s="380" t="s">
        <v>171</v>
      </c>
      <c r="C464" s="387" t="s">
        <v>23</v>
      </c>
      <c r="D464" s="388" t="s">
        <v>24</v>
      </c>
      <c r="E464" s="388" t="s">
        <v>108</v>
      </c>
      <c r="F464" s="389" t="s">
        <v>305</v>
      </c>
      <c r="G464" s="390"/>
      <c r="H464" s="394">
        <f t="shared" si="38"/>
        <v>199500</v>
      </c>
      <c r="I464" s="385">
        <f t="shared" si="38"/>
        <v>199500</v>
      </c>
      <c r="J464" s="385">
        <f t="shared" si="38"/>
        <v>179500</v>
      </c>
      <c r="K464" s="386">
        <f t="shared" si="39"/>
        <v>89.97493734335839</v>
      </c>
    </row>
    <row r="465" spans="1:11" s="2" customFormat="1" ht="36">
      <c r="A465" s="366"/>
      <c r="B465" s="392" t="s">
        <v>225</v>
      </c>
      <c r="C465" s="387" t="s">
        <v>23</v>
      </c>
      <c r="D465" s="388" t="s">
        <v>24</v>
      </c>
      <c r="E465" s="388" t="s">
        <v>108</v>
      </c>
      <c r="F465" s="389" t="s">
        <v>305</v>
      </c>
      <c r="G465" s="390" t="s">
        <v>123</v>
      </c>
      <c r="H465" s="394">
        <v>199500</v>
      </c>
      <c r="I465" s="385">
        <v>199500</v>
      </c>
      <c r="J465" s="391">
        <v>179500</v>
      </c>
      <c r="K465" s="386">
        <f t="shared" si="39"/>
        <v>89.97493734335839</v>
      </c>
    </row>
    <row r="466" spans="1:11" s="2" customFormat="1" ht="18">
      <c r="A466" s="366"/>
      <c r="B466" s="392"/>
      <c r="C466" s="387"/>
      <c r="D466" s="388"/>
      <c r="E466" s="388"/>
      <c r="F466" s="389"/>
      <c r="G466" s="390"/>
      <c r="H466" s="391"/>
      <c r="I466" s="385"/>
      <c r="J466" s="385"/>
      <c r="K466" s="386"/>
    </row>
    <row r="467" spans="1:11" s="2" customFormat="1" ht="52.5">
      <c r="A467" s="507">
        <v>13</v>
      </c>
      <c r="B467" s="508" t="s">
        <v>172</v>
      </c>
      <c r="C467" s="509" t="s">
        <v>80</v>
      </c>
      <c r="D467" s="510" t="s">
        <v>119</v>
      </c>
      <c r="E467" s="510" t="s">
        <v>275</v>
      </c>
      <c r="F467" s="511" t="s">
        <v>276</v>
      </c>
      <c r="G467" s="569"/>
      <c r="H467" s="572">
        <f aca="true" t="shared" si="40" ref="H467:J468">H468</f>
        <v>37578100</v>
      </c>
      <c r="I467" s="378">
        <f t="shared" si="40"/>
        <v>24659300</v>
      </c>
      <c r="J467" s="433">
        <f t="shared" si="40"/>
        <v>6746798.01</v>
      </c>
      <c r="K467" s="371">
        <f t="shared" si="39"/>
        <v>27.360054867737528</v>
      </c>
    </row>
    <row r="468" spans="1:11" s="2" customFormat="1" ht="18">
      <c r="A468" s="366"/>
      <c r="B468" s="392" t="s">
        <v>251</v>
      </c>
      <c r="C468" s="387" t="s">
        <v>80</v>
      </c>
      <c r="D468" s="388" t="s">
        <v>18</v>
      </c>
      <c r="E468" s="388" t="s">
        <v>275</v>
      </c>
      <c r="F468" s="389" t="s">
        <v>276</v>
      </c>
      <c r="G468" s="390"/>
      <c r="H468" s="394">
        <f t="shared" si="40"/>
        <v>37578100</v>
      </c>
      <c r="I468" s="385">
        <f t="shared" si="40"/>
        <v>24659300</v>
      </c>
      <c r="J468" s="385">
        <f t="shared" si="40"/>
        <v>6746798.01</v>
      </c>
      <c r="K468" s="386">
        <f t="shared" si="39"/>
        <v>27.360054867737528</v>
      </c>
    </row>
    <row r="469" spans="1:11" s="2" customFormat="1" ht="54">
      <c r="A469" s="366"/>
      <c r="B469" s="392" t="s">
        <v>266</v>
      </c>
      <c r="C469" s="387" t="s">
        <v>80</v>
      </c>
      <c r="D469" s="388" t="s">
        <v>18</v>
      </c>
      <c r="E469" s="388" t="s">
        <v>108</v>
      </c>
      <c r="F469" s="389" t="s">
        <v>276</v>
      </c>
      <c r="G469" s="390"/>
      <c r="H469" s="391">
        <f>H470+H472+H474</f>
        <v>37578100</v>
      </c>
      <c r="I469" s="385">
        <f>I470+I472+I474</f>
        <v>24659300</v>
      </c>
      <c r="J469" s="385">
        <f>J470+J472+J474</f>
        <v>6746798.01</v>
      </c>
      <c r="K469" s="386">
        <f t="shared" si="39"/>
        <v>27.360054867737528</v>
      </c>
    </row>
    <row r="470" spans="1:11" s="2" customFormat="1" ht="54">
      <c r="A470" s="366"/>
      <c r="B470" s="392" t="s">
        <v>173</v>
      </c>
      <c r="C470" s="387" t="s">
        <v>80</v>
      </c>
      <c r="D470" s="388" t="s">
        <v>18</v>
      </c>
      <c r="E470" s="388" t="s">
        <v>108</v>
      </c>
      <c r="F470" s="389" t="s">
        <v>306</v>
      </c>
      <c r="G470" s="390"/>
      <c r="H470" s="394">
        <f>H471</f>
        <v>856300</v>
      </c>
      <c r="I470" s="385">
        <f>I471</f>
        <v>856300</v>
      </c>
      <c r="J470" s="385">
        <f>J471</f>
        <v>42735.21</v>
      </c>
      <c r="K470" s="386">
        <f t="shared" si="39"/>
        <v>4.990682003970571</v>
      </c>
    </row>
    <row r="471" spans="1:11" s="2" customFormat="1" ht="36">
      <c r="A471" s="366"/>
      <c r="B471" s="380" t="s">
        <v>225</v>
      </c>
      <c r="C471" s="387" t="s">
        <v>80</v>
      </c>
      <c r="D471" s="388" t="s">
        <v>18</v>
      </c>
      <c r="E471" s="388" t="s">
        <v>108</v>
      </c>
      <c r="F471" s="389" t="s">
        <v>306</v>
      </c>
      <c r="G471" s="390" t="s">
        <v>123</v>
      </c>
      <c r="H471" s="391">
        <v>856300</v>
      </c>
      <c r="I471" s="385">
        <v>856300</v>
      </c>
      <c r="J471" s="385">
        <v>42735.21</v>
      </c>
      <c r="K471" s="386">
        <f t="shared" si="39"/>
        <v>4.990682003970571</v>
      </c>
    </row>
    <row r="472" spans="1:11" s="2" customFormat="1" ht="77.25" customHeight="1">
      <c r="A472" s="366"/>
      <c r="B472" s="380" t="s">
        <v>625</v>
      </c>
      <c r="C472" s="387" t="s">
        <v>80</v>
      </c>
      <c r="D472" s="388" t="s">
        <v>18</v>
      </c>
      <c r="E472" s="388" t="s">
        <v>108</v>
      </c>
      <c r="F472" s="389" t="s">
        <v>626</v>
      </c>
      <c r="G472" s="390"/>
      <c r="H472" s="391">
        <f>H473</f>
        <v>15802700</v>
      </c>
      <c r="I472" s="385">
        <f>I473</f>
        <v>15802700</v>
      </c>
      <c r="J472" s="385">
        <f>J473</f>
        <v>0</v>
      </c>
      <c r="K472" s="386">
        <f t="shared" si="39"/>
        <v>0</v>
      </c>
    </row>
    <row r="473" spans="1:11" s="2" customFormat="1" ht="36">
      <c r="A473" s="366"/>
      <c r="B473" s="380" t="s">
        <v>225</v>
      </c>
      <c r="C473" s="387" t="s">
        <v>80</v>
      </c>
      <c r="D473" s="388" t="s">
        <v>18</v>
      </c>
      <c r="E473" s="388" t="s">
        <v>108</v>
      </c>
      <c r="F473" s="389" t="s">
        <v>626</v>
      </c>
      <c r="G473" s="390" t="s">
        <v>123</v>
      </c>
      <c r="H473" s="394">
        <v>15802700</v>
      </c>
      <c r="I473" s="385">
        <v>15802700</v>
      </c>
      <c r="J473" s="385">
        <v>0</v>
      </c>
      <c r="K473" s="386">
        <f t="shared" si="39"/>
        <v>0</v>
      </c>
    </row>
    <row r="474" spans="1:11" s="2" customFormat="1" ht="58.5" customHeight="1">
      <c r="A474" s="366"/>
      <c r="B474" s="392" t="s">
        <v>716</v>
      </c>
      <c r="C474" s="387" t="s">
        <v>80</v>
      </c>
      <c r="D474" s="388" t="s">
        <v>18</v>
      </c>
      <c r="E474" s="388" t="s">
        <v>108</v>
      </c>
      <c r="F474" s="389" t="s">
        <v>628</v>
      </c>
      <c r="G474" s="390"/>
      <c r="H474" s="391">
        <f>H475</f>
        <v>20919100</v>
      </c>
      <c r="I474" s="385">
        <f>I475</f>
        <v>8000300</v>
      </c>
      <c r="J474" s="385">
        <f>J475</f>
        <v>6704062.8</v>
      </c>
      <c r="K474" s="386">
        <f t="shared" si="39"/>
        <v>83.79764258840294</v>
      </c>
    </row>
    <row r="475" spans="1:11" s="2" customFormat="1" ht="36">
      <c r="A475" s="366"/>
      <c r="B475" s="392" t="s">
        <v>225</v>
      </c>
      <c r="C475" s="387" t="s">
        <v>80</v>
      </c>
      <c r="D475" s="388" t="s">
        <v>18</v>
      </c>
      <c r="E475" s="388" t="s">
        <v>108</v>
      </c>
      <c r="F475" s="389" t="s">
        <v>628</v>
      </c>
      <c r="G475" s="390" t="s">
        <v>123</v>
      </c>
      <c r="H475" s="394">
        <v>20919100</v>
      </c>
      <c r="I475" s="385">
        <f>20919100-12918800</f>
        <v>8000300</v>
      </c>
      <c r="J475" s="385">
        <v>6704062.8</v>
      </c>
      <c r="K475" s="386">
        <f t="shared" si="39"/>
        <v>83.79764258840294</v>
      </c>
    </row>
    <row r="476" spans="1:11" s="2" customFormat="1" ht="18">
      <c r="A476" s="366"/>
      <c r="B476" s="392"/>
      <c r="C476" s="387"/>
      <c r="D476" s="388"/>
      <c r="E476" s="388"/>
      <c r="F476" s="389"/>
      <c r="G476" s="390"/>
      <c r="H476" s="394"/>
      <c r="I476" s="385"/>
      <c r="J476" s="385"/>
      <c r="K476" s="386"/>
    </row>
    <row r="477" spans="1:11" s="2" customFormat="1" ht="69.75">
      <c r="A477" s="507">
        <v>14</v>
      </c>
      <c r="B477" s="571" t="s">
        <v>159</v>
      </c>
      <c r="C477" s="509" t="s">
        <v>160</v>
      </c>
      <c r="D477" s="510" t="s">
        <v>119</v>
      </c>
      <c r="E477" s="510" t="s">
        <v>275</v>
      </c>
      <c r="F477" s="511" t="s">
        <v>276</v>
      </c>
      <c r="G477" s="569"/>
      <c r="H477" s="433">
        <f aca="true" t="shared" si="41" ref="H477:J480">H478</f>
        <v>4221200</v>
      </c>
      <c r="I477" s="378">
        <f t="shared" si="41"/>
        <v>4221200</v>
      </c>
      <c r="J477" s="378">
        <f t="shared" si="41"/>
        <v>4221200</v>
      </c>
      <c r="K477" s="371">
        <f t="shared" si="39"/>
        <v>100</v>
      </c>
    </row>
    <row r="478" spans="1:11" s="2" customFormat="1" ht="18">
      <c r="A478" s="366"/>
      <c r="B478" s="436" t="s">
        <v>251</v>
      </c>
      <c r="C478" s="387" t="s">
        <v>160</v>
      </c>
      <c r="D478" s="388" t="s">
        <v>18</v>
      </c>
      <c r="E478" s="388" t="s">
        <v>275</v>
      </c>
      <c r="F478" s="389" t="s">
        <v>276</v>
      </c>
      <c r="G478" s="390"/>
      <c r="H478" s="391">
        <f t="shared" si="41"/>
        <v>4221200</v>
      </c>
      <c r="I478" s="385">
        <f t="shared" si="41"/>
        <v>4221200</v>
      </c>
      <c r="J478" s="385">
        <f t="shared" si="41"/>
        <v>4221200</v>
      </c>
      <c r="K478" s="386">
        <f t="shared" si="39"/>
        <v>100</v>
      </c>
    </row>
    <row r="479" spans="1:11" s="2" customFormat="1" ht="36">
      <c r="A479" s="366"/>
      <c r="B479" s="380" t="s">
        <v>267</v>
      </c>
      <c r="C479" s="387" t="s">
        <v>160</v>
      </c>
      <c r="D479" s="388" t="s">
        <v>18</v>
      </c>
      <c r="E479" s="388" t="s">
        <v>108</v>
      </c>
      <c r="F479" s="389" t="s">
        <v>276</v>
      </c>
      <c r="G479" s="390"/>
      <c r="H479" s="394">
        <f t="shared" si="41"/>
        <v>4221200</v>
      </c>
      <c r="I479" s="385">
        <f t="shared" si="41"/>
        <v>4221200</v>
      </c>
      <c r="J479" s="385">
        <f t="shared" si="41"/>
        <v>4221200</v>
      </c>
      <c r="K479" s="386">
        <f t="shared" si="39"/>
        <v>100</v>
      </c>
    </row>
    <row r="480" spans="1:11" s="2" customFormat="1" ht="36">
      <c r="A480" s="366"/>
      <c r="B480" s="380" t="s">
        <v>161</v>
      </c>
      <c r="C480" s="387" t="s">
        <v>160</v>
      </c>
      <c r="D480" s="388" t="s">
        <v>18</v>
      </c>
      <c r="E480" s="388" t="s">
        <v>108</v>
      </c>
      <c r="F480" s="389" t="s">
        <v>307</v>
      </c>
      <c r="G480" s="390"/>
      <c r="H480" s="391">
        <f t="shared" si="41"/>
        <v>4221200</v>
      </c>
      <c r="I480" s="385">
        <f t="shared" si="41"/>
        <v>4221200</v>
      </c>
      <c r="J480" s="385">
        <f t="shared" si="41"/>
        <v>4221200</v>
      </c>
      <c r="K480" s="386">
        <f t="shared" si="39"/>
        <v>100</v>
      </c>
    </row>
    <row r="481" spans="1:11" s="2" customFormat="1" ht="36">
      <c r="A481" s="366"/>
      <c r="B481" s="380" t="s">
        <v>131</v>
      </c>
      <c r="C481" s="387" t="s">
        <v>160</v>
      </c>
      <c r="D481" s="388" t="s">
        <v>18</v>
      </c>
      <c r="E481" s="388" t="s">
        <v>108</v>
      </c>
      <c r="F481" s="389" t="s">
        <v>307</v>
      </c>
      <c r="G481" s="390" t="s">
        <v>132</v>
      </c>
      <c r="H481" s="394">
        <v>4221200</v>
      </c>
      <c r="I481" s="385">
        <v>4221200</v>
      </c>
      <c r="J481" s="385">
        <v>4221200</v>
      </c>
      <c r="K481" s="386">
        <f t="shared" si="39"/>
        <v>100</v>
      </c>
    </row>
    <row r="482" spans="1:11" s="2" customFormat="1" ht="18">
      <c r="A482" s="442"/>
      <c r="B482" s="446"/>
      <c r="C482" s="412"/>
      <c r="D482" s="443"/>
      <c r="E482" s="443"/>
      <c r="F482" s="451"/>
      <c r="G482" s="452"/>
      <c r="H482" s="391"/>
      <c r="I482" s="385"/>
      <c r="J482" s="385"/>
      <c r="K482" s="386"/>
    </row>
    <row r="483" spans="1:11" s="2" customFormat="1" ht="52.5">
      <c r="A483" s="576">
        <v>15</v>
      </c>
      <c r="B483" s="571" t="s">
        <v>156</v>
      </c>
      <c r="C483" s="588" t="s">
        <v>157</v>
      </c>
      <c r="D483" s="579" t="s">
        <v>119</v>
      </c>
      <c r="E483" s="579" t="s">
        <v>275</v>
      </c>
      <c r="F483" s="580" t="s">
        <v>276</v>
      </c>
      <c r="G483" s="581"/>
      <c r="H483" s="433">
        <f>H484</f>
        <v>144993726</v>
      </c>
      <c r="I483" s="378">
        <f>I484</f>
        <v>144993726</v>
      </c>
      <c r="J483" s="378">
        <f>J484</f>
        <v>143531841.82</v>
      </c>
      <c r="K483" s="371">
        <f t="shared" si="39"/>
        <v>98.99176038830811</v>
      </c>
    </row>
    <row r="484" spans="1:11" s="2" customFormat="1" ht="18">
      <c r="A484" s="442"/>
      <c r="B484" s="446" t="s">
        <v>251</v>
      </c>
      <c r="C484" s="412" t="s">
        <v>157</v>
      </c>
      <c r="D484" s="443" t="s">
        <v>18</v>
      </c>
      <c r="E484" s="443" t="s">
        <v>275</v>
      </c>
      <c r="F484" s="451" t="s">
        <v>276</v>
      </c>
      <c r="G484" s="452"/>
      <c r="H484" s="394">
        <f>H485+H488+H511+H519+H524+H528+H531+H540+H543+H546</f>
        <v>144993726</v>
      </c>
      <c r="I484" s="385">
        <f>I485+I488+I511+I519+I524+I528+I531+I540+I543+I546</f>
        <v>144993726</v>
      </c>
      <c r="J484" s="385">
        <f>J485+J488+J511+J519+J524+J528+J531+J540+J543+J546</f>
        <v>143531841.82</v>
      </c>
      <c r="K484" s="386">
        <f t="shared" si="39"/>
        <v>98.99176038830811</v>
      </c>
    </row>
    <row r="485" spans="1:11" s="2" customFormat="1" ht="36">
      <c r="A485" s="442"/>
      <c r="B485" s="380" t="s">
        <v>268</v>
      </c>
      <c r="C485" s="412" t="s">
        <v>157</v>
      </c>
      <c r="D485" s="443" t="s">
        <v>18</v>
      </c>
      <c r="E485" s="443" t="s">
        <v>108</v>
      </c>
      <c r="F485" s="451" t="s">
        <v>276</v>
      </c>
      <c r="G485" s="452"/>
      <c r="H485" s="394">
        <f aca="true" t="shared" si="42" ref="H485:J486">H486</f>
        <v>2361400</v>
      </c>
      <c r="I485" s="385">
        <f t="shared" si="42"/>
        <v>2361400</v>
      </c>
      <c r="J485" s="385">
        <f t="shared" si="42"/>
        <v>2361400</v>
      </c>
      <c r="K485" s="386">
        <f t="shared" si="39"/>
        <v>100</v>
      </c>
    </row>
    <row r="486" spans="1:11" s="2" customFormat="1" ht="36">
      <c r="A486" s="442"/>
      <c r="B486" s="486" t="s">
        <v>120</v>
      </c>
      <c r="C486" s="412" t="s">
        <v>157</v>
      </c>
      <c r="D486" s="443" t="s">
        <v>18</v>
      </c>
      <c r="E486" s="443" t="s">
        <v>108</v>
      </c>
      <c r="F486" s="451" t="s">
        <v>286</v>
      </c>
      <c r="G486" s="452"/>
      <c r="H486" s="394">
        <f t="shared" si="42"/>
        <v>2361400</v>
      </c>
      <c r="I486" s="385">
        <f t="shared" si="42"/>
        <v>2361400</v>
      </c>
      <c r="J486" s="385">
        <f t="shared" si="42"/>
        <v>2361400</v>
      </c>
      <c r="K486" s="386">
        <f t="shared" si="39"/>
        <v>100</v>
      </c>
    </row>
    <row r="487" spans="1:11" s="2" customFormat="1" ht="90">
      <c r="A487" s="442"/>
      <c r="B487" s="411" t="s">
        <v>121</v>
      </c>
      <c r="C487" s="387" t="s">
        <v>157</v>
      </c>
      <c r="D487" s="388" t="s">
        <v>18</v>
      </c>
      <c r="E487" s="388" t="s">
        <v>108</v>
      </c>
      <c r="F487" s="389" t="s">
        <v>286</v>
      </c>
      <c r="G487" s="390" t="s">
        <v>122</v>
      </c>
      <c r="H487" s="391">
        <v>2361400</v>
      </c>
      <c r="I487" s="385">
        <v>2361400</v>
      </c>
      <c r="J487" s="385">
        <v>2361400</v>
      </c>
      <c r="K487" s="386">
        <f t="shared" si="39"/>
        <v>100</v>
      </c>
    </row>
    <row r="488" spans="1:11" s="2" customFormat="1" ht="36">
      <c r="A488" s="442"/>
      <c r="B488" s="411" t="s">
        <v>269</v>
      </c>
      <c r="C488" s="387" t="s">
        <v>157</v>
      </c>
      <c r="D488" s="388" t="s">
        <v>18</v>
      </c>
      <c r="E488" s="388" t="s">
        <v>109</v>
      </c>
      <c r="F488" s="389" t="s">
        <v>276</v>
      </c>
      <c r="G488" s="390"/>
      <c r="H488" s="391">
        <f>H489+H499+H501+H503+H506+H497+H494+H508+H495</f>
        <v>86257926</v>
      </c>
      <c r="I488" s="385">
        <f>I489+I499+I501+I503+I506+I497+I494+I508+I495</f>
        <v>86257926</v>
      </c>
      <c r="J488" s="385">
        <f>J489+J499+J501+J503+J506+J497+J494+J508+J495</f>
        <v>85929742.72</v>
      </c>
      <c r="K488" s="386">
        <f t="shared" si="39"/>
        <v>99.61953260967577</v>
      </c>
    </row>
    <row r="489" spans="1:11" s="2" customFormat="1" ht="36">
      <c r="A489" s="442"/>
      <c r="B489" s="411" t="s">
        <v>120</v>
      </c>
      <c r="C489" s="387" t="s">
        <v>157</v>
      </c>
      <c r="D489" s="388" t="s">
        <v>18</v>
      </c>
      <c r="E489" s="388" t="s">
        <v>109</v>
      </c>
      <c r="F489" s="389" t="s">
        <v>286</v>
      </c>
      <c r="G489" s="390"/>
      <c r="H489" s="394">
        <f>SUM(H490:H492)</f>
        <v>79609426</v>
      </c>
      <c r="I489" s="385">
        <f>SUM(I490:I492)</f>
        <v>79609426</v>
      </c>
      <c r="J489" s="385">
        <f>SUM(J490:J492)</f>
        <v>79407337.71</v>
      </c>
      <c r="K489" s="386">
        <f t="shared" si="39"/>
        <v>99.74615029883522</v>
      </c>
    </row>
    <row r="490" spans="1:11" s="2" customFormat="1" ht="90">
      <c r="A490" s="442"/>
      <c r="B490" s="392" t="s">
        <v>121</v>
      </c>
      <c r="C490" s="387" t="s">
        <v>157</v>
      </c>
      <c r="D490" s="388" t="s">
        <v>18</v>
      </c>
      <c r="E490" s="388" t="s">
        <v>109</v>
      </c>
      <c r="F490" s="389" t="s">
        <v>286</v>
      </c>
      <c r="G490" s="390" t="s">
        <v>122</v>
      </c>
      <c r="H490" s="391">
        <v>73980200</v>
      </c>
      <c r="I490" s="385">
        <v>73980200</v>
      </c>
      <c r="J490" s="385">
        <v>73951264.94</v>
      </c>
      <c r="K490" s="386">
        <f t="shared" si="39"/>
        <v>99.96088810249229</v>
      </c>
    </row>
    <row r="491" spans="1:11" s="2" customFormat="1" ht="36">
      <c r="A491" s="442"/>
      <c r="B491" s="392" t="s">
        <v>225</v>
      </c>
      <c r="C491" s="387" t="s">
        <v>157</v>
      </c>
      <c r="D491" s="388" t="s">
        <v>18</v>
      </c>
      <c r="E491" s="388" t="s">
        <v>109</v>
      </c>
      <c r="F491" s="389" t="s">
        <v>286</v>
      </c>
      <c r="G491" s="390" t="s">
        <v>123</v>
      </c>
      <c r="H491" s="391">
        <v>5565726</v>
      </c>
      <c r="I491" s="385">
        <v>5565726</v>
      </c>
      <c r="J491" s="385">
        <v>5392599.63</v>
      </c>
      <c r="K491" s="386">
        <f t="shared" si="39"/>
        <v>96.88941981692955</v>
      </c>
    </row>
    <row r="492" spans="1:11" s="2" customFormat="1" ht="18">
      <c r="A492" s="442"/>
      <c r="B492" s="392" t="s">
        <v>124</v>
      </c>
      <c r="C492" s="387" t="s">
        <v>157</v>
      </c>
      <c r="D492" s="388" t="s">
        <v>18</v>
      </c>
      <c r="E492" s="388" t="s">
        <v>109</v>
      </c>
      <c r="F492" s="389" t="s">
        <v>286</v>
      </c>
      <c r="G492" s="390" t="s">
        <v>125</v>
      </c>
      <c r="H492" s="394">
        <v>63500</v>
      </c>
      <c r="I492" s="385">
        <v>63500</v>
      </c>
      <c r="J492" s="385">
        <v>63473.14</v>
      </c>
      <c r="K492" s="386">
        <f t="shared" si="39"/>
        <v>99.95770078740158</v>
      </c>
    </row>
    <row r="493" spans="1:11" s="2" customFormat="1" ht="18">
      <c r="A493" s="442"/>
      <c r="B493" s="392" t="s">
        <v>517</v>
      </c>
      <c r="C493" s="387" t="s">
        <v>157</v>
      </c>
      <c r="D493" s="388" t="s">
        <v>18</v>
      </c>
      <c r="E493" s="388" t="s">
        <v>109</v>
      </c>
      <c r="F493" s="389" t="s">
        <v>277</v>
      </c>
      <c r="G493" s="452"/>
      <c r="H493" s="391">
        <f>H494</f>
        <v>967600</v>
      </c>
      <c r="I493" s="385">
        <f>I494</f>
        <v>967600</v>
      </c>
      <c r="J493" s="385">
        <f>J494</f>
        <v>967559.01</v>
      </c>
      <c r="K493" s="386">
        <f t="shared" si="39"/>
        <v>99.99576374534932</v>
      </c>
    </row>
    <row r="494" spans="1:11" s="2" customFormat="1" ht="36">
      <c r="A494" s="442"/>
      <c r="B494" s="380" t="s">
        <v>225</v>
      </c>
      <c r="C494" s="387" t="s">
        <v>157</v>
      </c>
      <c r="D494" s="388" t="s">
        <v>18</v>
      </c>
      <c r="E494" s="388" t="s">
        <v>109</v>
      </c>
      <c r="F494" s="389" t="s">
        <v>277</v>
      </c>
      <c r="G494" s="390" t="s">
        <v>123</v>
      </c>
      <c r="H494" s="391">
        <v>967600</v>
      </c>
      <c r="I494" s="385">
        <v>967600</v>
      </c>
      <c r="J494" s="385">
        <v>967559.01</v>
      </c>
      <c r="K494" s="386">
        <f t="shared" si="39"/>
        <v>99.99576374534932</v>
      </c>
    </row>
    <row r="495" spans="1:11" s="2" customFormat="1" ht="18">
      <c r="A495" s="442"/>
      <c r="B495" s="392" t="s">
        <v>391</v>
      </c>
      <c r="C495" s="387" t="s">
        <v>157</v>
      </c>
      <c r="D495" s="388" t="s">
        <v>18</v>
      </c>
      <c r="E495" s="388" t="s">
        <v>109</v>
      </c>
      <c r="F495" s="389" t="s">
        <v>392</v>
      </c>
      <c r="G495" s="390"/>
      <c r="H495" s="394">
        <f>H496</f>
        <v>44300</v>
      </c>
      <c r="I495" s="385">
        <f>I496</f>
        <v>44300</v>
      </c>
      <c r="J495" s="385">
        <f>J496</f>
        <v>44246</v>
      </c>
      <c r="K495" s="386">
        <f t="shared" si="39"/>
        <v>99.87810383747178</v>
      </c>
    </row>
    <row r="496" spans="1:11" s="2" customFormat="1" ht="36">
      <c r="A496" s="442"/>
      <c r="B496" s="392" t="s">
        <v>225</v>
      </c>
      <c r="C496" s="387" t="s">
        <v>157</v>
      </c>
      <c r="D496" s="388" t="s">
        <v>18</v>
      </c>
      <c r="E496" s="388" t="s">
        <v>109</v>
      </c>
      <c r="F496" s="389" t="s">
        <v>392</v>
      </c>
      <c r="G496" s="390" t="s">
        <v>123</v>
      </c>
      <c r="H496" s="394">
        <v>44300</v>
      </c>
      <c r="I496" s="385">
        <v>44300</v>
      </c>
      <c r="J496" s="385">
        <v>44246</v>
      </c>
      <c r="K496" s="386">
        <f t="shared" si="39"/>
        <v>99.87810383747178</v>
      </c>
    </row>
    <row r="497" spans="1:11" s="2" customFormat="1" ht="72">
      <c r="A497" s="442"/>
      <c r="B497" s="392" t="s">
        <v>130</v>
      </c>
      <c r="C497" s="387" t="s">
        <v>157</v>
      </c>
      <c r="D497" s="388" t="s">
        <v>18</v>
      </c>
      <c r="E497" s="388" t="s">
        <v>109</v>
      </c>
      <c r="F497" s="389" t="s">
        <v>308</v>
      </c>
      <c r="G497" s="390"/>
      <c r="H497" s="391">
        <f>H498</f>
        <v>140000</v>
      </c>
      <c r="I497" s="385">
        <f>I498</f>
        <v>140000</v>
      </c>
      <c r="J497" s="385">
        <f>J498</f>
        <v>140000</v>
      </c>
      <c r="K497" s="386">
        <f t="shared" si="39"/>
        <v>100</v>
      </c>
    </row>
    <row r="498" spans="1:11" s="2" customFormat="1" ht="36">
      <c r="A498" s="442"/>
      <c r="B498" s="392" t="s">
        <v>225</v>
      </c>
      <c r="C498" s="387" t="s">
        <v>157</v>
      </c>
      <c r="D498" s="388" t="s">
        <v>18</v>
      </c>
      <c r="E498" s="388" t="s">
        <v>109</v>
      </c>
      <c r="F498" s="389" t="s">
        <v>308</v>
      </c>
      <c r="G498" s="390" t="s">
        <v>123</v>
      </c>
      <c r="H498" s="394">
        <v>140000</v>
      </c>
      <c r="I498" s="385">
        <v>140000</v>
      </c>
      <c r="J498" s="385">
        <v>140000</v>
      </c>
      <c r="K498" s="386">
        <f t="shared" si="39"/>
        <v>100</v>
      </c>
    </row>
    <row r="499" spans="1:11" s="2" customFormat="1" ht="90" customHeight="1">
      <c r="A499" s="442"/>
      <c r="B499" s="392" t="s">
        <v>410</v>
      </c>
      <c r="C499" s="387" t="s">
        <v>157</v>
      </c>
      <c r="D499" s="388" t="s">
        <v>18</v>
      </c>
      <c r="E499" s="388" t="s">
        <v>109</v>
      </c>
      <c r="F499" s="389" t="s">
        <v>309</v>
      </c>
      <c r="G499" s="390"/>
      <c r="H499" s="391">
        <f>H500</f>
        <v>63000</v>
      </c>
      <c r="I499" s="385">
        <f>I500</f>
        <v>63000</v>
      </c>
      <c r="J499" s="385">
        <f>J500</f>
        <v>0</v>
      </c>
      <c r="K499" s="386">
        <f t="shared" si="39"/>
        <v>0</v>
      </c>
    </row>
    <row r="500" spans="1:11" s="2" customFormat="1" ht="36">
      <c r="A500" s="442"/>
      <c r="B500" s="438" t="s">
        <v>225</v>
      </c>
      <c r="C500" s="387" t="s">
        <v>157</v>
      </c>
      <c r="D500" s="388" t="s">
        <v>18</v>
      </c>
      <c r="E500" s="388" t="s">
        <v>109</v>
      </c>
      <c r="F500" s="389" t="s">
        <v>309</v>
      </c>
      <c r="G500" s="390" t="s">
        <v>123</v>
      </c>
      <c r="H500" s="391">
        <v>63000</v>
      </c>
      <c r="I500" s="385">
        <v>63000</v>
      </c>
      <c r="J500" s="385">
        <v>0</v>
      </c>
      <c r="K500" s="386">
        <f t="shared" si="39"/>
        <v>0</v>
      </c>
    </row>
    <row r="501" spans="1:11" s="2" customFormat="1" ht="184.5" customHeight="1">
      <c r="A501" s="442"/>
      <c r="B501" s="392" t="s">
        <v>389</v>
      </c>
      <c r="C501" s="387" t="s">
        <v>157</v>
      </c>
      <c r="D501" s="388" t="s">
        <v>18</v>
      </c>
      <c r="E501" s="388" t="s">
        <v>109</v>
      </c>
      <c r="F501" s="389" t="s">
        <v>310</v>
      </c>
      <c r="G501" s="390"/>
      <c r="H501" s="394">
        <f>H502</f>
        <v>723400</v>
      </c>
      <c r="I501" s="385">
        <f>I502</f>
        <v>723400</v>
      </c>
      <c r="J501" s="385">
        <f>J502</f>
        <v>723400</v>
      </c>
      <c r="K501" s="386">
        <f t="shared" si="39"/>
        <v>100</v>
      </c>
    </row>
    <row r="502" spans="1:11" s="2" customFormat="1" ht="90">
      <c r="A502" s="442"/>
      <c r="B502" s="392" t="s">
        <v>121</v>
      </c>
      <c r="C502" s="387" t="s">
        <v>157</v>
      </c>
      <c r="D502" s="388" t="s">
        <v>18</v>
      </c>
      <c r="E502" s="388" t="s">
        <v>109</v>
      </c>
      <c r="F502" s="389" t="s">
        <v>310</v>
      </c>
      <c r="G502" s="390" t="s">
        <v>122</v>
      </c>
      <c r="H502" s="391">
        <v>723400</v>
      </c>
      <c r="I502" s="385">
        <v>723400</v>
      </c>
      <c r="J502" s="385">
        <v>723400</v>
      </c>
      <c r="K502" s="386">
        <f t="shared" si="39"/>
        <v>100</v>
      </c>
    </row>
    <row r="503" spans="1:11" s="2" customFormat="1" ht="54">
      <c r="A503" s="442"/>
      <c r="B503" s="438" t="s">
        <v>411</v>
      </c>
      <c r="C503" s="387" t="s">
        <v>157</v>
      </c>
      <c r="D503" s="388" t="s">
        <v>18</v>
      </c>
      <c r="E503" s="388" t="s">
        <v>109</v>
      </c>
      <c r="F503" s="389" t="s">
        <v>311</v>
      </c>
      <c r="G503" s="390"/>
      <c r="H503" s="391">
        <f>H504+H505</f>
        <v>723600</v>
      </c>
      <c r="I503" s="385">
        <f>I504+I505</f>
        <v>723600</v>
      </c>
      <c r="J503" s="385">
        <f>J504+J505</f>
        <v>723600</v>
      </c>
      <c r="K503" s="386">
        <f t="shared" si="39"/>
        <v>100</v>
      </c>
    </row>
    <row r="504" spans="1:11" s="2" customFormat="1" ht="90">
      <c r="A504" s="442"/>
      <c r="B504" s="392" t="s">
        <v>121</v>
      </c>
      <c r="C504" s="387" t="s">
        <v>157</v>
      </c>
      <c r="D504" s="388" t="s">
        <v>18</v>
      </c>
      <c r="E504" s="388" t="s">
        <v>109</v>
      </c>
      <c r="F504" s="389" t="s">
        <v>311</v>
      </c>
      <c r="G504" s="390" t="s">
        <v>122</v>
      </c>
      <c r="H504" s="394">
        <v>709075.81</v>
      </c>
      <c r="I504" s="385">
        <v>709075.81</v>
      </c>
      <c r="J504" s="385">
        <v>709075.81</v>
      </c>
      <c r="K504" s="386">
        <f t="shared" si="39"/>
        <v>100</v>
      </c>
    </row>
    <row r="505" spans="1:11" s="2" customFormat="1" ht="36">
      <c r="A505" s="442"/>
      <c r="B505" s="392" t="s">
        <v>225</v>
      </c>
      <c r="C505" s="387" t="s">
        <v>157</v>
      </c>
      <c r="D505" s="388" t="s">
        <v>18</v>
      </c>
      <c r="E505" s="388" t="s">
        <v>109</v>
      </c>
      <c r="F505" s="389" t="s">
        <v>311</v>
      </c>
      <c r="G505" s="390" t="s">
        <v>123</v>
      </c>
      <c r="H505" s="391">
        <v>14524.19</v>
      </c>
      <c r="I505" s="385">
        <v>14524.19</v>
      </c>
      <c r="J505" s="385">
        <v>14524.19</v>
      </c>
      <c r="K505" s="386">
        <f t="shared" si="39"/>
        <v>100</v>
      </c>
    </row>
    <row r="506" spans="1:11" s="2" customFormat="1" ht="162">
      <c r="A506" s="442"/>
      <c r="B506" s="392" t="s">
        <v>361</v>
      </c>
      <c r="C506" s="387" t="s">
        <v>157</v>
      </c>
      <c r="D506" s="388" t="s">
        <v>18</v>
      </c>
      <c r="E506" s="388" t="s">
        <v>109</v>
      </c>
      <c r="F506" s="389" t="s">
        <v>362</v>
      </c>
      <c r="G506" s="390"/>
      <c r="H506" s="391">
        <f>H507</f>
        <v>63000</v>
      </c>
      <c r="I506" s="385">
        <f>I507</f>
        <v>63000</v>
      </c>
      <c r="J506" s="385">
        <f>J507</f>
        <v>0</v>
      </c>
      <c r="K506" s="386">
        <f t="shared" si="39"/>
        <v>0</v>
      </c>
    </row>
    <row r="507" spans="1:11" s="2" customFormat="1" ht="36">
      <c r="A507" s="442"/>
      <c r="B507" s="392" t="s">
        <v>225</v>
      </c>
      <c r="C507" s="387" t="s">
        <v>157</v>
      </c>
      <c r="D507" s="388" t="s">
        <v>18</v>
      </c>
      <c r="E507" s="388" t="s">
        <v>109</v>
      </c>
      <c r="F507" s="389" t="s">
        <v>362</v>
      </c>
      <c r="G507" s="390" t="s">
        <v>123</v>
      </c>
      <c r="H507" s="394">
        <v>63000</v>
      </c>
      <c r="I507" s="385">
        <v>63000</v>
      </c>
      <c r="J507" s="385">
        <v>0</v>
      </c>
      <c r="K507" s="386">
        <f t="shared" si="39"/>
        <v>0</v>
      </c>
    </row>
    <row r="508" spans="1:11" s="2" customFormat="1" ht="72">
      <c r="A508" s="442"/>
      <c r="B508" s="380" t="s">
        <v>129</v>
      </c>
      <c r="C508" s="388" t="s">
        <v>157</v>
      </c>
      <c r="D508" s="388" t="s">
        <v>18</v>
      </c>
      <c r="E508" s="388" t="s">
        <v>109</v>
      </c>
      <c r="F508" s="389" t="s">
        <v>616</v>
      </c>
      <c r="G508" s="390"/>
      <c r="H508" s="408">
        <f>H509+H510</f>
        <v>3923600</v>
      </c>
      <c r="I508" s="385">
        <f>I509+I510</f>
        <v>3923600</v>
      </c>
      <c r="J508" s="385">
        <f>J509+J510</f>
        <v>3923600</v>
      </c>
      <c r="K508" s="386">
        <f t="shared" si="39"/>
        <v>100</v>
      </c>
    </row>
    <row r="509" spans="1:11" s="2" customFormat="1" ht="90">
      <c r="A509" s="409"/>
      <c r="B509" s="566" t="s">
        <v>121</v>
      </c>
      <c r="C509" s="401" t="s">
        <v>157</v>
      </c>
      <c r="D509" s="401" t="s">
        <v>18</v>
      </c>
      <c r="E509" s="401" t="s">
        <v>109</v>
      </c>
      <c r="F509" s="401" t="s">
        <v>616</v>
      </c>
      <c r="G509" s="403" t="s">
        <v>122</v>
      </c>
      <c r="H509" s="445">
        <v>3741100</v>
      </c>
      <c r="I509" s="385">
        <v>3741100</v>
      </c>
      <c r="J509" s="385">
        <v>3741100</v>
      </c>
      <c r="K509" s="386">
        <f t="shared" si="39"/>
        <v>100</v>
      </c>
    </row>
    <row r="510" spans="1:11" s="2" customFormat="1" ht="36">
      <c r="A510" s="366"/>
      <c r="B510" s="506" t="s">
        <v>225</v>
      </c>
      <c r="C510" s="387" t="s">
        <v>157</v>
      </c>
      <c r="D510" s="388" t="s">
        <v>18</v>
      </c>
      <c r="E510" s="388" t="s">
        <v>109</v>
      </c>
      <c r="F510" s="389" t="s">
        <v>616</v>
      </c>
      <c r="G510" s="390" t="s">
        <v>123</v>
      </c>
      <c r="H510" s="391">
        <v>182500</v>
      </c>
      <c r="I510" s="385">
        <v>182500</v>
      </c>
      <c r="J510" s="385">
        <v>182500</v>
      </c>
      <c r="K510" s="386">
        <f t="shared" si="39"/>
        <v>100</v>
      </c>
    </row>
    <row r="511" spans="1:11" s="2" customFormat="1" ht="18">
      <c r="A511" s="366"/>
      <c r="B511" s="380" t="s">
        <v>270</v>
      </c>
      <c r="C511" s="387" t="s">
        <v>157</v>
      </c>
      <c r="D511" s="388" t="s">
        <v>18</v>
      </c>
      <c r="E511" s="388" t="s">
        <v>110</v>
      </c>
      <c r="F511" s="389" t="s">
        <v>276</v>
      </c>
      <c r="G511" s="390"/>
      <c r="H511" s="391">
        <f>H512+H514+H516</f>
        <v>3906100</v>
      </c>
      <c r="I511" s="385">
        <f>I512+I514+I516</f>
        <v>3906100</v>
      </c>
      <c r="J511" s="385">
        <f>J512+J514+J516</f>
        <v>3886702.0300000003</v>
      </c>
      <c r="K511" s="386">
        <f t="shared" si="39"/>
        <v>99.5033928982873</v>
      </c>
    </row>
    <row r="512" spans="1:11" s="2" customFormat="1" ht="36">
      <c r="A512" s="366"/>
      <c r="B512" s="437" t="s">
        <v>120</v>
      </c>
      <c r="C512" s="387" t="s">
        <v>157</v>
      </c>
      <c r="D512" s="388" t="s">
        <v>18</v>
      </c>
      <c r="E512" s="388" t="s">
        <v>110</v>
      </c>
      <c r="F512" s="389" t="s">
        <v>286</v>
      </c>
      <c r="G512" s="390"/>
      <c r="H512" s="394">
        <f>H513</f>
        <v>17100</v>
      </c>
      <c r="I512" s="385">
        <f>I513</f>
        <v>17100</v>
      </c>
      <c r="J512" s="385">
        <f>J513</f>
        <v>3000</v>
      </c>
      <c r="K512" s="386">
        <f t="shared" si="39"/>
        <v>17.543859649122805</v>
      </c>
    </row>
    <row r="513" spans="1:11" s="2" customFormat="1" ht="36">
      <c r="A513" s="366"/>
      <c r="B513" s="380" t="s">
        <v>225</v>
      </c>
      <c r="C513" s="387" t="s">
        <v>157</v>
      </c>
      <c r="D513" s="388" t="s">
        <v>18</v>
      </c>
      <c r="E513" s="388" t="s">
        <v>110</v>
      </c>
      <c r="F513" s="389" t="s">
        <v>286</v>
      </c>
      <c r="G513" s="390" t="s">
        <v>123</v>
      </c>
      <c r="H513" s="394">
        <v>17100</v>
      </c>
      <c r="I513" s="385">
        <v>17100</v>
      </c>
      <c r="J513" s="385">
        <v>3000</v>
      </c>
      <c r="K513" s="386">
        <f t="shared" si="39"/>
        <v>17.543859649122805</v>
      </c>
    </row>
    <row r="514" spans="1:11" s="2" customFormat="1" ht="36">
      <c r="A514" s="366"/>
      <c r="B514" s="380" t="s">
        <v>642</v>
      </c>
      <c r="C514" s="387" t="s">
        <v>157</v>
      </c>
      <c r="D514" s="388" t="s">
        <v>18</v>
      </c>
      <c r="E514" s="388" t="s">
        <v>110</v>
      </c>
      <c r="F514" s="389" t="s">
        <v>643</v>
      </c>
      <c r="G514" s="390"/>
      <c r="H514" s="394">
        <f>H515</f>
        <v>173400</v>
      </c>
      <c r="I514" s="385">
        <f>I515</f>
        <v>173400</v>
      </c>
      <c r="J514" s="385">
        <f>J515</f>
        <v>172700</v>
      </c>
      <c r="K514" s="386">
        <f t="shared" si="39"/>
        <v>99.59630911188005</v>
      </c>
    </row>
    <row r="515" spans="1:11" s="2" customFormat="1" ht="36">
      <c r="A515" s="366"/>
      <c r="B515" s="380" t="s">
        <v>225</v>
      </c>
      <c r="C515" s="387" t="s">
        <v>157</v>
      </c>
      <c r="D515" s="388" t="s">
        <v>18</v>
      </c>
      <c r="E515" s="388" t="s">
        <v>110</v>
      </c>
      <c r="F515" s="389" t="s">
        <v>643</v>
      </c>
      <c r="G515" s="390" t="s">
        <v>123</v>
      </c>
      <c r="H515" s="391">
        <v>173400</v>
      </c>
      <c r="I515" s="385">
        <v>173400</v>
      </c>
      <c r="J515" s="385">
        <v>172700</v>
      </c>
      <c r="K515" s="386">
        <f t="shared" si="39"/>
        <v>99.59630911188005</v>
      </c>
    </row>
    <row r="516" spans="1:11" s="2" customFormat="1" ht="54">
      <c r="A516" s="366"/>
      <c r="B516" s="380" t="s">
        <v>377</v>
      </c>
      <c r="C516" s="387" t="s">
        <v>157</v>
      </c>
      <c r="D516" s="388" t="s">
        <v>18</v>
      </c>
      <c r="E516" s="388" t="s">
        <v>110</v>
      </c>
      <c r="F516" s="389" t="s">
        <v>378</v>
      </c>
      <c r="G516" s="390"/>
      <c r="H516" s="394">
        <f>H517+H518</f>
        <v>3715600</v>
      </c>
      <c r="I516" s="385">
        <f>I517+I518</f>
        <v>3715600</v>
      </c>
      <c r="J516" s="385">
        <f>J517+J518</f>
        <v>3711002.0300000003</v>
      </c>
      <c r="K516" s="386">
        <f t="shared" si="39"/>
        <v>99.87625228765206</v>
      </c>
    </row>
    <row r="517" spans="1:11" s="2" customFormat="1" ht="36">
      <c r="A517" s="366"/>
      <c r="B517" s="392" t="s">
        <v>225</v>
      </c>
      <c r="C517" s="387" t="s">
        <v>157</v>
      </c>
      <c r="D517" s="388" t="s">
        <v>18</v>
      </c>
      <c r="E517" s="388" t="s">
        <v>110</v>
      </c>
      <c r="F517" s="389" t="s">
        <v>378</v>
      </c>
      <c r="G517" s="390" t="s">
        <v>123</v>
      </c>
      <c r="H517" s="391">
        <v>3488600</v>
      </c>
      <c r="I517" s="385">
        <v>3488600</v>
      </c>
      <c r="J517" s="385">
        <v>3484056.43</v>
      </c>
      <c r="K517" s="386">
        <f t="shared" si="39"/>
        <v>99.86975950237918</v>
      </c>
    </row>
    <row r="518" spans="1:11" s="2" customFormat="1" ht="18">
      <c r="A518" s="507"/>
      <c r="B518" s="430" t="s">
        <v>124</v>
      </c>
      <c r="C518" s="421" t="s">
        <v>157</v>
      </c>
      <c r="D518" s="422" t="s">
        <v>18</v>
      </c>
      <c r="E518" s="422" t="s">
        <v>110</v>
      </c>
      <c r="F518" s="423" t="s">
        <v>378</v>
      </c>
      <c r="G518" s="425" t="s">
        <v>125</v>
      </c>
      <c r="H518" s="445">
        <v>227000</v>
      </c>
      <c r="I518" s="385">
        <v>227000</v>
      </c>
      <c r="J518" s="385">
        <v>226945.6</v>
      </c>
      <c r="K518" s="386">
        <f t="shared" si="39"/>
        <v>99.97603524229075</v>
      </c>
    </row>
    <row r="519" spans="1:11" s="2" customFormat="1" ht="18">
      <c r="A519" s="507"/>
      <c r="B519" s="411" t="s">
        <v>271</v>
      </c>
      <c r="C519" s="387" t="s">
        <v>157</v>
      </c>
      <c r="D519" s="388" t="s">
        <v>18</v>
      </c>
      <c r="E519" s="388" t="s">
        <v>98</v>
      </c>
      <c r="F519" s="389" t="s">
        <v>276</v>
      </c>
      <c r="G519" s="383"/>
      <c r="H519" s="445">
        <f>H520+H522</f>
        <v>3233600</v>
      </c>
      <c r="I519" s="385">
        <f>I520+I522</f>
        <v>3233600</v>
      </c>
      <c r="J519" s="385">
        <f>J520+J522</f>
        <v>3230409.04</v>
      </c>
      <c r="K519" s="386">
        <f t="shared" si="39"/>
        <v>99.90131865413161</v>
      </c>
    </row>
    <row r="520" spans="1:11" s="2" customFormat="1" ht="54">
      <c r="A520" s="507"/>
      <c r="B520" s="411" t="s">
        <v>352</v>
      </c>
      <c r="C520" s="387" t="s">
        <v>157</v>
      </c>
      <c r="D520" s="388" t="s">
        <v>18</v>
      </c>
      <c r="E520" s="388" t="s">
        <v>98</v>
      </c>
      <c r="F520" s="389" t="s">
        <v>312</v>
      </c>
      <c r="G520" s="383"/>
      <c r="H520" s="445">
        <f>H521</f>
        <v>1316000</v>
      </c>
      <c r="I520" s="385">
        <f>I521</f>
        <v>1316000</v>
      </c>
      <c r="J520" s="385">
        <f>J521</f>
        <v>1312809.04</v>
      </c>
      <c r="K520" s="386">
        <f t="shared" si="39"/>
        <v>99.75752583586626</v>
      </c>
    </row>
    <row r="521" spans="1:11" s="2" customFormat="1" ht="36">
      <c r="A521" s="507"/>
      <c r="B521" s="411" t="s">
        <v>225</v>
      </c>
      <c r="C521" s="387" t="s">
        <v>157</v>
      </c>
      <c r="D521" s="388" t="s">
        <v>18</v>
      </c>
      <c r="E521" s="388" t="s">
        <v>98</v>
      </c>
      <c r="F521" s="389" t="s">
        <v>312</v>
      </c>
      <c r="G521" s="390" t="s">
        <v>123</v>
      </c>
      <c r="H521" s="445">
        <v>1316000</v>
      </c>
      <c r="I521" s="385">
        <v>1316000</v>
      </c>
      <c r="J521" s="385">
        <v>1312809.04</v>
      </c>
      <c r="K521" s="386">
        <f t="shared" si="39"/>
        <v>99.75752583586626</v>
      </c>
    </row>
    <row r="522" spans="1:11" s="2" customFormat="1" ht="54">
      <c r="A522" s="507"/>
      <c r="B522" s="411" t="s">
        <v>353</v>
      </c>
      <c r="C522" s="387" t="s">
        <v>157</v>
      </c>
      <c r="D522" s="388" t="s">
        <v>18</v>
      </c>
      <c r="E522" s="388" t="s">
        <v>98</v>
      </c>
      <c r="F522" s="389" t="s">
        <v>354</v>
      </c>
      <c r="G522" s="390"/>
      <c r="H522" s="397">
        <f>H523</f>
        <v>1917600</v>
      </c>
      <c r="I522" s="385">
        <f>I523</f>
        <v>1917600</v>
      </c>
      <c r="J522" s="385">
        <f>J523</f>
        <v>1917600</v>
      </c>
      <c r="K522" s="386">
        <f t="shared" si="39"/>
        <v>100</v>
      </c>
    </row>
    <row r="523" spans="1:11" s="2" customFormat="1" ht="36">
      <c r="A523" s="507"/>
      <c r="B523" s="411" t="s">
        <v>225</v>
      </c>
      <c r="C523" s="387" t="s">
        <v>157</v>
      </c>
      <c r="D523" s="388" t="s">
        <v>18</v>
      </c>
      <c r="E523" s="388" t="s">
        <v>98</v>
      </c>
      <c r="F523" s="389" t="s">
        <v>354</v>
      </c>
      <c r="G523" s="390" t="s">
        <v>123</v>
      </c>
      <c r="H523" s="445">
        <v>1917600</v>
      </c>
      <c r="I523" s="385">
        <v>1917600</v>
      </c>
      <c r="J523" s="385">
        <v>1917600</v>
      </c>
      <c r="K523" s="386">
        <f t="shared" si="39"/>
        <v>100</v>
      </c>
    </row>
    <row r="524" spans="1:11" s="2" customFormat="1" ht="72">
      <c r="A524" s="507"/>
      <c r="B524" s="411" t="s">
        <v>272</v>
      </c>
      <c r="C524" s="387" t="s">
        <v>157</v>
      </c>
      <c r="D524" s="388" t="s">
        <v>18</v>
      </c>
      <c r="E524" s="388" t="s">
        <v>104</v>
      </c>
      <c r="F524" s="389" t="s">
        <v>276</v>
      </c>
      <c r="G524" s="390"/>
      <c r="H524" s="445">
        <f>H525</f>
        <v>5972800</v>
      </c>
      <c r="I524" s="385">
        <f>I525</f>
        <v>5972800</v>
      </c>
      <c r="J524" s="385">
        <f>J525</f>
        <v>5968461.66</v>
      </c>
      <c r="K524" s="386">
        <f t="shared" si="39"/>
        <v>99.92736505491561</v>
      </c>
    </row>
    <row r="525" spans="1:11" s="2" customFormat="1" ht="36">
      <c r="A525" s="507"/>
      <c r="B525" s="411" t="s">
        <v>523</v>
      </c>
      <c r="C525" s="387" t="s">
        <v>157</v>
      </c>
      <c r="D525" s="388" t="s">
        <v>18</v>
      </c>
      <c r="E525" s="388" t="s">
        <v>104</v>
      </c>
      <c r="F525" s="389" t="s">
        <v>278</v>
      </c>
      <c r="G525" s="390"/>
      <c r="H525" s="397">
        <f>SUM(H526:H527)</f>
        <v>5972800</v>
      </c>
      <c r="I525" s="385">
        <f>SUM(I526:I527)</f>
        <v>5972800</v>
      </c>
      <c r="J525" s="385">
        <f>SUM(J526:J527)</f>
        <v>5968461.66</v>
      </c>
      <c r="K525" s="386">
        <f t="shared" si="39"/>
        <v>99.92736505491561</v>
      </c>
    </row>
    <row r="526" spans="1:11" s="2" customFormat="1" ht="90">
      <c r="A526" s="366"/>
      <c r="B526" s="392" t="s">
        <v>121</v>
      </c>
      <c r="C526" s="387" t="s">
        <v>157</v>
      </c>
      <c r="D526" s="388" t="s">
        <v>18</v>
      </c>
      <c r="E526" s="388" t="s">
        <v>104</v>
      </c>
      <c r="F526" s="389" t="s">
        <v>278</v>
      </c>
      <c r="G526" s="390" t="s">
        <v>122</v>
      </c>
      <c r="H526" s="391">
        <v>5502200</v>
      </c>
      <c r="I526" s="391">
        <v>5502200</v>
      </c>
      <c r="J526" s="391">
        <v>5502200</v>
      </c>
      <c r="K526" s="386">
        <f t="shared" si="39"/>
        <v>100</v>
      </c>
    </row>
    <row r="527" spans="1:11" s="2" customFormat="1" ht="36">
      <c r="A527" s="366"/>
      <c r="B527" s="411" t="s">
        <v>225</v>
      </c>
      <c r="C527" s="387" t="s">
        <v>157</v>
      </c>
      <c r="D527" s="388" t="s">
        <v>18</v>
      </c>
      <c r="E527" s="388" t="s">
        <v>104</v>
      </c>
      <c r="F527" s="389" t="s">
        <v>278</v>
      </c>
      <c r="G527" s="390" t="s">
        <v>123</v>
      </c>
      <c r="H527" s="391">
        <v>470600</v>
      </c>
      <c r="I527" s="385">
        <v>470600</v>
      </c>
      <c r="J527" s="385">
        <v>466261.66</v>
      </c>
      <c r="K527" s="386">
        <f aca="true" t="shared" si="43" ref="K527:K593">J527/I527*100</f>
        <v>99.07812579685508</v>
      </c>
    </row>
    <row r="528" spans="1:11" s="2" customFormat="1" ht="36">
      <c r="A528" s="366"/>
      <c r="B528" s="411" t="s">
        <v>363</v>
      </c>
      <c r="C528" s="387" t="s">
        <v>157</v>
      </c>
      <c r="D528" s="388" t="s">
        <v>18</v>
      </c>
      <c r="E528" s="388" t="s">
        <v>107</v>
      </c>
      <c r="F528" s="389" t="s">
        <v>276</v>
      </c>
      <c r="G528" s="390"/>
      <c r="H528" s="391">
        <f aca="true" t="shared" si="44" ref="H528:J529">H529</f>
        <v>3500</v>
      </c>
      <c r="I528" s="385">
        <f t="shared" si="44"/>
        <v>3500</v>
      </c>
      <c r="J528" s="385">
        <f t="shared" si="44"/>
        <v>3492.97</v>
      </c>
      <c r="K528" s="386">
        <f t="shared" si="43"/>
        <v>99.79914285714285</v>
      </c>
    </row>
    <row r="529" spans="1:11" s="2" customFormat="1" ht="18">
      <c r="A529" s="366"/>
      <c r="B529" s="392" t="s">
        <v>364</v>
      </c>
      <c r="C529" s="387" t="s">
        <v>157</v>
      </c>
      <c r="D529" s="388" t="s">
        <v>18</v>
      </c>
      <c r="E529" s="388" t="s">
        <v>107</v>
      </c>
      <c r="F529" s="389" t="s">
        <v>365</v>
      </c>
      <c r="G529" s="390"/>
      <c r="H529" s="394">
        <f t="shared" si="44"/>
        <v>3500</v>
      </c>
      <c r="I529" s="385">
        <f t="shared" si="44"/>
        <v>3500</v>
      </c>
      <c r="J529" s="385">
        <f t="shared" si="44"/>
        <v>3492.97</v>
      </c>
      <c r="K529" s="386">
        <f t="shared" si="43"/>
        <v>99.79914285714285</v>
      </c>
    </row>
    <row r="530" spans="1:11" s="2" customFormat="1" ht="36">
      <c r="A530" s="366"/>
      <c r="B530" s="392" t="s">
        <v>366</v>
      </c>
      <c r="C530" s="387" t="s">
        <v>157</v>
      </c>
      <c r="D530" s="388" t="s">
        <v>18</v>
      </c>
      <c r="E530" s="388" t="s">
        <v>107</v>
      </c>
      <c r="F530" s="389" t="s">
        <v>365</v>
      </c>
      <c r="G530" s="390" t="s">
        <v>367</v>
      </c>
      <c r="H530" s="391">
        <v>3500</v>
      </c>
      <c r="I530" s="385">
        <v>3500</v>
      </c>
      <c r="J530" s="385">
        <v>3492.97</v>
      </c>
      <c r="K530" s="386">
        <f t="shared" si="43"/>
        <v>99.79914285714285</v>
      </c>
    </row>
    <row r="531" spans="1:11" s="2" customFormat="1" ht="36">
      <c r="A531" s="366"/>
      <c r="B531" s="392" t="s">
        <v>273</v>
      </c>
      <c r="C531" s="387" t="s">
        <v>157</v>
      </c>
      <c r="D531" s="388" t="s">
        <v>18</v>
      </c>
      <c r="E531" s="388" t="s">
        <v>80</v>
      </c>
      <c r="F531" s="389" t="s">
        <v>276</v>
      </c>
      <c r="G531" s="390"/>
      <c r="H531" s="391">
        <f>H532+H538+H536</f>
        <v>37080200</v>
      </c>
      <c r="I531" s="385">
        <f>I532+I538+I536</f>
        <v>37080200</v>
      </c>
      <c r="J531" s="385">
        <f>J532+J538+J536</f>
        <v>36567092.019999996</v>
      </c>
      <c r="K531" s="386">
        <f t="shared" si="43"/>
        <v>98.61622110991848</v>
      </c>
    </row>
    <row r="532" spans="1:11" s="2" customFormat="1" ht="36">
      <c r="A532" s="366"/>
      <c r="B532" s="392" t="s">
        <v>523</v>
      </c>
      <c r="C532" s="387" t="s">
        <v>157</v>
      </c>
      <c r="D532" s="388" t="s">
        <v>18</v>
      </c>
      <c r="E532" s="388" t="s">
        <v>80</v>
      </c>
      <c r="F532" s="389" t="s">
        <v>278</v>
      </c>
      <c r="G532" s="390"/>
      <c r="H532" s="394">
        <f>SUM(H533:H535)</f>
        <v>9631300</v>
      </c>
      <c r="I532" s="385">
        <f>SUM(I533:I535)</f>
        <v>9631300</v>
      </c>
      <c r="J532" s="385">
        <f>SUM(J533:J535)</f>
        <v>9629092.02</v>
      </c>
      <c r="K532" s="386">
        <f t="shared" si="43"/>
        <v>99.9770749535369</v>
      </c>
    </row>
    <row r="533" spans="1:11" s="2" customFormat="1" ht="90">
      <c r="A533" s="366"/>
      <c r="B533" s="392" t="s">
        <v>121</v>
      </c>
      <c r="C533" s="387" t="s">
        <v>157</v>
      </c>
      <c r="D533" s="388" t="s">
        <v>18</v>
      </c>
      <c r="E533" s="388" t="s">
        <v>80</v>
      </c>
      <c r="F533" s="389" t="s">
        <v>278</v>
      </c>
      <c r="G533" s="390" t="s">
        <v>122</v>
      </c>
      <c r="H533" s="512">
        <v>7467200</v>
      </c>
      <c r="I533" s="385">
        <v>7467200</v>
      </c>
      <c r="J533" s="385">
        <v>7467161.22</v>
      </c>
      <c r="K533" s="386">
        <f t="shared" si="43"/>
        <v>99.99948066209556</v>
      </c>
    </row>
    <row r="534" spans="1:11" s="2" customFormat="1" ht="36">
      <c r="A534" s="366"/>
      <c r="B534" s="392" t="s">
        <v>225</v>
      </c>
      <c r="C534" s="387" t="s">
        <v>157</v>
      </c>
      <c r="D534" s="388" t="s">
        <v>18</v>
      </c>
      <c r="E534" s="388" t="s">
        <v>80</v>
      </c>
      <c r="F534" s="389" t="s">
        <v>278</v>
      </c>
      <c r="G534" s="390" t="s">
        <v>123</v>
      </c>
      <c r="H534" s="512">
        <v>2099750</v>
      </c>
      <c r="I534" s="385">
        <v>2099750</v>
      </c>
      <c r="J534" s="385">
        <v>2097930.8</v>
      </c>
      <c r="K534" s="386">
        <f t="shared" si="43"/>
        <v>99.91336111441838</v>
      </c>
    </row>
    <row r="535" spans="1:11" s="2" customFormat="1" ht="18">
      <c r="A535" s="366"/>
      <c r="B535" s="392" t="s">
        <v>124</v>
      </c>
      <c r="C535" s="387" t="s">
        <v>157</v>
      </c>
      <c r="D535" s="388" t="s">
        <v>18</v>
      </c>
      <c r="E535" s="388" t="s">
        <v>80</v>
      </c>
      <c r="F535" s="389" t="s">
        <v>278</v>
      </c>
      <c r="G535" s="390" t="s">
        <v>125</v>
      </c>
      <c r="H535" s="394">
        <v>64350</v>
      </c>
      <c r="I535" s="385">
        <v>64350</v>
      </c>
      <c r="J535" s="385">
        <v>64000</v>
      </c>
      <c r="K535" s="386">
        <f t="shared" si="43"/>
        <v>99.45609945609945</v>
      </c>
    </row>
    <row r="536" spans="1:11" s="2" customFormat="1" ht="36">
      <c r="A536" s="366"/>
      <c r="B536" s="392" t="s">
        <v>524</v>
      </c>
      <c r="C536" s="387" t="s">
        <v>157</v>
      </c>
      <c r="D536" s="388" t="s">
        <v>18</v>
      </c>
      <c r="E536" s="388" t="s">
        <v>80</v>
      </c>
      <c r="F536" s="389" t="s">
        <v>525</v>
      </c>
      <c r="G536" s="390"/>
      <c r="H536" s="512">
        <f>H537</f>
        <v>14092900</v>
      </c>
      <c r="I536" s="385">
        <f>I537</f>
        <v>14092900</v>
      </c>
      <c r="J536" s="385">
        <f>J537</f>
        <v>13582000</v>
      </c>
      <c r="K536" s="386">
        <f t="shared" si="43"/>
        <v>96.37477027439348</v>
      </c>
    </row>
    <row r="537" spans="1:11" s="2" customFormat="1" ht="36">
      <c r="A537" s="366"/>
      <c r="B537" s="392" t="s">
        <v>225</v>
      </c>
      <c r="C537" s="387" t="s">
        <v>157</v>
      </c>
      <c r="D537" s="388" t="s">
        <v>18</v>
      </c>
      <c r="E537" s="388" t="s">
        <v>80</v>
      </c>
      <c r="F537" s="389" t="s">
        <v>525</v>
      </c>
      <c r="G537" s="390" t="s">
        <v>123</v>
      </c>
      <c r="H537" s="512">
        <v>14092900</v>
      </c>
      <c r="I537" s="385">
        <v>14092900</v>
      </c>
      <c r="J537" s="385">
        <v>13582000</v>
      </c>
      <c r="K537" s="386">
        <f t="shared" si="43"/>
        <v>96.37477027439348</v>
      </c>
    </row>
    <row r="538" spans="1:11" s="2" customFormat="1" ht="36">
      <c r="A538" s="366"/>
      <c r="B538" s="392" t="s">
        <v>629</v>
      </c>
      <c r="C538" s="387" t="s">
        <v>157</v>
      </c>
      <c r="D538" s="388" t="s">
        <v>18</v>
      </c>
      <c r="E538" s="388" t="s">
        <v>80</v>
      </c>
      <c r="F538" s="389" t="s">
        <v>630</v>
      </c>
      <c r="G538" s="383"/>
      <c r="H538" s="394">
        <f>H539</f>
        <v>13356000</v>
      </c>
      <c r="I538" s="385">
        <f>I539</f>
        <v>13356000</v>
      </c>
      <c r="J538" s="385">
        <f>J539</f>
        <v>13356000</v>
      </c>
      <c r="K538" s="386">
        <f t="shared" si="43"/>
        <v>100</v>
      </c>
    </row>
    <row r="539" spans="1:11" s="2" customFormat="1" ht="36">
      <c r="A539" s="366"/>
      <c r="B539" s="392" t="s">
        <v>225</v>
      </c>
      <c r="C539" s="387" t="s">
        <v>157</v>
      </c>
      <c r="D539" s="388" t="s">
        <v>18</v>
      </c>
      <c r="E539" s="388" t="s">
        <v>80</v>
      </c>
      <c r="F539" s="389" t="s">
        <v>630</v>
      </c>
      <c r="G539" s="383" t="s">
        <v>123</v>
      </c>
      <c r="H539" s="391">
        <v>13356000</v>
      </c>
      <c r="I539" s="385">
        <v>13356000</v>
      </c>
      <c r="J539" s="385">
        <v>13356000</v>
      </c>
      <c r="K539" s="386">
        <f t="shared" si="43"/>
        <v>100</v>
      </c>
    </row>
    <row r="540" spans="1:11" s="2" customFormat="1" ht="36">
      <c r="A540" s="366"/>
      <c r="B540" s="392" t="s">
        <v>518</v>
      </c>
      <c r="C540" s="387" t="s">
        <v>157</v>
      </c>
      <c r="D540" s="388" t="s">
        <v>18</v>
      </c>
      <c r="E540" s="388" t="s">
        <v>428</v>
      </c>
      <c r="F540" s="389" t="s">
        <v>276</v>
      </c>
      <c r="G540" s="383"/>
      <c r="H540" s="391">
        <f aca="true" t="shared" si="45" ref="H540:J541">H541</f>
        <v>73300</v>
      </c>
      <c r="I540" s="385">
        <f t="shared" si="45"/>
        <v>73300</v>
      </c>
      <c r="J540" s="385">
        <f t="shared" si="45"/>
        <v>73275.64</v>
      </c>
      <c r="K540" s="386">
        <f t="shared" si="43"/>
        <v>99.96676671214189</v>
      </c>
    </row>
    <row r="541" spans="1:11" s="2" customFormat="1" ht="36">
      <c r="A541" s="366"/>
      <c r="B541" s="392" t="s">
        <v>247</v>
      </c>
      <c r="C541" s="387" t="s">
        <v>157</v>
      </c>
      <c r="D541" s="388" t="s">
        <v>18</v>
      </c>
      <c r="E541" s="388" t="s">
        <v>428</v>
      </c>
      <c r="F541" s="389" t="s">
        <v>296</v>
      </c>
      <c r="G541" s="383"/>
      <c r="H541" s="394">
        <f t="shared" si="45"/>
        <v>73300</v>
      </c>
      <c r="I541" s="385">
        <f t="shared" si="45"/>
        <v>73300</v>
      </c>
      <c r="J541" s="385">
        <f t="shared" si="45"/>
        <v>73275.64</v>
      </c>
      <c r="K541" s="386">
        <f t="shared" si="43"/>
        <v>99.96676671214189</v>
      </c>
    </row>
    <row r="542" spans="1:11" s="2" customFormat="1" ht="36">
      <c r="A542" s="366"/>
      <c r="B542" s="392" t="s">
        <v>225</v>
      </c>
      <c r="C542" s="387" t="s">
        <v>157</v>
      </c>
      <c r="D542" s="388" t="s">
        <v>18</v>
      </c>
      <c r="E542" s="388" t="s">
        <v>428</v>
      </c>
      <c r="F542" s="389" t="s">
        <v>296</v>
      </c>
      <c r="G542" s="383" t="s">
        <v>123</v>
      </c>
      <c r="H542" s="391">
        <v>73300</v>
      </c>
      <c r="I542" s="385">
        <v>73300</v>
      </c>
      <c r="J542" s="385">
        <v>73275.64</v>
      </c>
      <c r="K542" s="386">
        <f t="shared" si="43"/>
        <v>99.96676671214189</v>
      </c>
    </row>
    <row r="543" spans="1:11" s="2" customFormat="1" ht="36">
      <c r="A543" s="366"/>
      <c r="B543" s="392" t="s">
        <v>519</v>
      </c>
      <c r="C543" s="387" t="s">
        <v>157</v>
      </c>
      <c r="D543" s="388" t="s">
        <v>18</v>
      </c>
      <c r="E543" s="388" t="s">
        <v>157</v>
      </c>
      <c r="F543" s="389" t="s">
        <v>276</v>
      </c>
      <c r="G543" s="383"/>
      <c r="H543" s="391">
        <f aca="true" t="shared" si="46" ref="H543:J544">H544</f>
        <v>154300</v>
      </c>
      <c r="I543" s="385">
        <f t="shared" si="46"/>
        <v>154300</v>
      </c>
      <c r="J543" s="385">
        <f t="shared" si="46"/>
        <v>151016.83</v>
      </c>
      <c r="K543" s="386">
        <f t="shared" si="43"/>
        <v>97.87221646143874</v>
      </c>
    </row>
    <row r="544" spans="1:11" s="2" customFormat="1" ht="18">
      <c r="A544" s="366"/>
      <c r="B544" s="392" t="s">
        <v>520</v>
      </c>
      <c r="C544" s="387" t="s">
        <v>157</v>
      </c>
      <c r="D544" s="388" t="s">
        <v>18</v>
      </c>
      <c r="E544" s="388" t="s">
        <v>157</v>
      </c>
      <c r="F544" s="389" t="s">
        <v>521</v>
      </c>
      <c r="G544" s="383"/>
      <c r="H544" s="394">
        <f t="shared" si="46"/>
        <v>154300</v>
      </c>
      <c r="I544" s="385">
        <f t="shared" si="46"/>
        <v>154300</v>
      </c>
      <c r="J544" s="385">
        <f t="shared" si="46"/>
        <v>151016.83</v>
      </c>
      <c r="K544" s="386">
        <f t="shared" si="43"/>
        <v>97.87221646143874</v>
      </c>
    </row>
    <row r="545" spans="1:11" s="2" customFormat="1" ht="36">
      <c r="A545" s="366"/>
      <c r="B545" s="392" t="s">
        <v>225</v>
      </c>
      <c r="C545" s="387" t="s">
        <v>157</v>
      </c>
      <c r="D545" s="388" t="s">
        <v>18</v>
      </c>
      <c r="E545" s="388" t="s">
        <v>157</v>
      </c>
      <c r="F545" s="389" t="s">
        <v>521</v>
      </c>
      <c r="G545" s="383" t="s">
        <v>123</v>
      </c>
      <c r="H545" s="391">
        <v>154300</v>
      </c>
      <c r="I545" s="385">
        <v>154300</v>
      </c>
      <c r="J545" s="385">
        <v>151016.83</v>
      </c>
      <c r="K545" s="386">
        <f t="shared" si="43"/>
        <v>97.87221646143874</v>
      </c>
    </row>
    <row r="546" spans="1:11" s="2" customFormat="1" ht="18">
      <c r="A546" s="366"/>
      <c r="B546" s="392" t="s">
        <v>355</v>
      </c>
      <c r="C546" s="387" t="s">
        <v>157</v>
      </c>
      <c r="D546" s="388" t="s">
        <v>18</v>
      </c>
      <c r="E546" s="388" t="s">
        <v>429</v>
      </c>
      <c r="F546" s="389" t="s">
        <v>276</v>
      </c>
      <c r="G546" s="383"/>
      <c r="H546" s="391">
        <f>H547+H549</f>
        <v>5950600</v>
      </c>
      <c r="I546" s="385">
        <f>I547+I549</f>
        <v>5950600</v>
      </c>
      <c r="J546" s="385">
        <f>J547+J549</f>
        <v>5360248.91</v>
      </c>
      <c r="K546" s="386">
        <f t="shared" si="43"/>
        <v>90.07913336470273</v>
      </c>
    </row>
    <row r="547" spans="1:11" s="2" customFormat="1" ht="18">
      <c r="A547" s="366"/>
      <c r="B547" s="392" t="s">
        <v>9</v>
      </c>
      <c r="C547" s="387" t="s">
        <v>157</v>
      </c>
      <c r="D547" s="388" t="s">
        <v>18</v>
      </c>
      <c r="E547" s="388" t="s">
        <v>429</v>
      </c>
      <c r="F547" s="389" t="s">
        <v>299</v>
      </c>
      <c r="G547" s="390"/>
      <c r="H547" s="394">
        <f>H548</f>
        <v>411800</v>
      </c>
      <c r="I547" s="385">
        <f>I548</f>
        <v>411800</v>
      </c>
      <c r="J547" s="385">
        <f>J548</f>
        <v>395684.16</v>
      </c>
      <c r="K547" s="386">
        <f t="shared" si="43"/>
        <v>96.08648858669257</v>
      </c>
    </row>
    <row r="548" spans="1:11" s="2" customFormat="1" ht="36">
      <c r="A548" s="366"/>
      <c r="B548" s="486" t="s">
        <v>225</v>
      </c>
      <c r="C548" s="464" t="s">
        <v>157</v>
      </c>
      <c r="D548" s="492" t="s">
        <v>18</v>
      </c>
      <c r="E548" s="492" t="s">
        <v>429</v>
      </c>
      <c r="F548" s="513" t="s">
        <v>299</v>
      </c>
      <c r="G548" s="494" t="s">
        <v>123</v>
      </c>
      <c r="H548" s="391">
        <v>411800</v>
      </c>
      <c r="I548" s="385">
        <v>411800</v>
      </c>
      <c r="J548" s="385">
        <v>395684.16</v>
      </c>
      <c r="K548" s="386">
        <f t="shared" si="43"/>
        <v>96.08648858669257</v>
      </c>
    </row>
    <row r="549" spans="1:11" s="2" customFormat="1" ht="36">
      <c r="A549" s="366"/>
      <c r="B549" s="486" t="s">
        <v>94</v>
      </c>
      <c r="C549" s="464" t="s">
        <v>157</v>
      </c>
      <c r="D549" s="492" t="s">
        <v>18</v>
      </c>
      <c r="E549" s="492" t="s">
        <v>429</v>
      </c>
      <c r="F549" s="513" t="s">
        <v>300</v>
      </c>
      <c r="G549" s="514"/>
      <c r="H549" s="391">
        <f>H550+H551</f>
        <v>5538800</v>
      </c>
      <c r="I549" s="385">
        <f>I550+I551</f>
        <v>5538800</v>
      </c>
      <c r="J549" s="385">
        <f>J550+J551</f>
        <v>4964564.75</v>
      </c>
      <c r="K549" s="386">
        <f t="shared" si="43"/>
        <v>89.63249711128765</v>
      </c>
    </row>
    <row r="550" spans="1:11" s="2" customFormat="1" ht="36">
      <c r="A550" s="366"/>
      <c r="B550" s="486" t="s">
        <v>225</v>
      </c>
      <c r="C550" s="464" t="s">
        <v>157</v>
      </c>
      <c r="D550" s="492" t="s">
        <v>18</v>
      </c>
      <c r="E550" s="492" t="s">
        <v>429</v>
      </c>
      <c r="F550" s="513" t="s">
        <v>300</v>
      </c>
      <c r="G550" s="494" t="s">
        <v>123</v>
      </c>
      <c r="H550" s="394">
        <v>1556800</v>
      </c>
      <c r="I550" s="385">
        <v>1556800</v>
      </c>
      <c r="J550" s="385">
        <v>1417001.3</v>
      </c>
      <c r="K550" s="386">
        <f t="shared" si="43"/>
        <v>91.02012461459404</v>
      </c>
    </row>
    <row r="551" spans="1:11" s="2" customFormat="1" ht="18">
      <c r="A551" s="366"/>
      <c r="B551" s="392" t="s">
        <v>124</v>
      </c>
      <c r="C551" s="387" t="s">
        <v>157</v>
      </c>
      <c r="D551" s="388" t="s">
        <v>18</v>
      </c>
      <c r="E551" s="388" t="s">
        <v>429</v>
      </c>
      <c r="F551" s="389" t="s">
        <v>300</v>
      </c>
      <c r="G551" s="515" t="s">
        <v>125</v>
      </c>
      <c r="H551" s="391">
        <v>3982000</v>
      </c>
      <c r="I551" s="385">
        <v>3982000</v>
      </c>
      <c r="J551" s="385">
        <v>3547563.45</v>
      </c>
      <c r="K551" s="386">
        <f t="shared" si="43"/>
        <v>89.08999121044701</v>
      </c>
    </row>
    <row r="552" spans="1:11" s="2" customFormat="1" ht="18">
      <c r="A552" s="366"/>
      <c r="B552" s="392"/>
      <c r="C552" s="387"/>
      <c r="D552" s="388"/>
      <c r="E552" s="388"/>
      <c r="F552" s="389"/>
      <c r="G552" s="516"/>
      <c r="H552" s="391"/>
      <c r="I552" s="385"/>
      <c r="J552" s="385"/>
      <c r="K552" s="386"/>
    </row>
    <row r="553" spans="1:11" s="2" customFormat="1" ht="35.25">
      <c r="A553" s="507">
        <v>16</v>
      </c>
      <c r="B553" s="508" t="s">
        <v>138</v>
      </c>
      <c r="C553" s="509" t="s">
        <v>127</v>
      </c>
      <c r="D553" s="510" t="s">
        <v>119</v>
      </c>
      <c r="E553" s="510" t="s">
        <v>275</v>
      </c>
      <c r="F553" s="511" t="s">
        <v>276</v>
      </c>
      <c r="G553" s="589"/>
      <c r="H553" s="572">
        <f>H554</f>
        <v>6066000</v>
      </c>
      <c r="I553" s="378">
        <f>I554</f>
        <v>6066000</v>
      </c>
      <c r="J553" s="378">
        <f>J554</f>
        <v>6065968.4</v>
      </c>
      <c r="K553" s="371">
        <f t="shared" si="43"/>
        <v>99.99947906363337</v>
      </c>
    </row>
    <row r="554" spans="1:11" s="2" customFormat="1" ht="36">
      <c r="A554" s="366"/>
      <c r="B554" s="392" t="s">
        <v>274</v>
      </c>
      <c r="C554" s="388" t="s">
        <v>127</v>
      </c>
      <c r="D554" s="388" t="s">
        <v>18</v>
      </c>
      <c r="E554" s="388" t="s">
        <v>275</v>
      </c>
      <c r="F554" s="389" t="s">
        <v>276</v>
      </c>
      <c r="G554" s="516"/>
      <c r="H554" s="391">
        <f>H555+H559</f>
        <v>6066000</v>
      </c>
      <c r="I554" s="385">
        <f>I555+I559</f>
        <v>6066000</v>
      </c>
      <c r="J554" s="385">
        <f>J555+J559</f>
        <v>6065968.4</v>
      </c>
      <c r="K554" s="386">
        <f t="shared" si="43"/>
        <v>99.99947906363337</v>
      </c>
    </row>
    <row r="555" spans="1:11" s="2" customFormat="1" ht="36">
      <c r="A555" s="366"/>
      <c r="B555" s="392" t="s">
        <v>120</v>
      </c>
      <c r="C555" s="388" t="s">
        <v>127</v>
      </c>
      <c r="D555" s="388" t="s">
        <v>18</v>
      </c>
      <c r="E555" s="388" t="s">
        <v>275</v>
      </c>
      <c r="F555" s="389" t="s">
        <v>286</v>
      </c>
      <c r="G555" s="516"/>
      <c r="H555" s="391">
        <f>H556+H557+H558</f>
        <v>4987100</v>
      </c>
      <c r="I555" s="385">
        <f>I556+I557+I558</f>
        <v>4987100</v>
      </c>
      <c r="J555" s="385">
        <f>J556+J557+J558</f>
        <v>4987068.4</v>
      </c>
      <c r="K555" s="386">
        <f t="shared" si="43"/>
        <v>99.99936636522229</v>
      </c>
    </row>
    <row r="556" spans="1:11" s="2" customFormat="1" ht="90">
      <c r="A556" s="366"/>
      <c r="B556" s="392" t="s">
        <v>121</v>
      </c>
      <c r="C556" s="388" t="s">
        <v>127</v>
      </c>
      <c r="D556" s="388" t="s">
        <v>18</v>
      </c>
      <c r="E556" s="388" t="s">
        <v>275</v>
      </c>
      <c r="F556" s="389" t="s">
        <v>286</v>
      </c>
      <c r="G556" s="515" t="s">
        <v>122</v>
      </c>
      <c r="H556" s="394">
        <v>4665800</v>
      </c>
      <c r="I556" s="385">
        <v>4665800</v>
      </c>
      <c r="J556" s="385">
        <v>4665788.62</v>
      </c>
      <c r="K556" s="386">
        <f t="shared" si="43"/>
        <v>99.99975609756098</v>
      </c>
    </row>
    <row r="557" spans="1:11" s="2" customFormat="1" ht="36">
      <c r="A557" s="366"/>
      <c r="B557" s="392" t="s">
        <v>225</v>
      </c>
      <c r="C557" s="388" t="s">
        <v>127</v>
      </c>
      <c r="D557" s="388" t="s">
        <v>18</v>
      </c>
      <c r="E557" s="388" t="s">
        <v>275</v>
      </c>
      <c r="F557" s="389" t="s">
        <v>286</v>
      </c>
      <c r="G557" s="516" t="s">
        <v>123</v>
      </c>
      <c r="H557" s="391">
        <v>311300</v>
      </c>
      <c r="I557" s="385">
        <v>311300</v>
      </c>
      <c r="J557" s="385">
        <v>311279.78</v>
      </c>
      <c r="K557" s="386">
        <f t="shared" si="43"/>
        <v>99.99350465788629</v>
      </c>
    </row>
    <row r="558" spans="1:11" s="2" customFormat="1" ht="18">
      <c r="A558" s="366"/>
      <c r="B558" s="392" t="s">
        <v>124</v>
      </c>
      <c r="C558" s="388" t="s">
        <v>127</v>
      </c>
      <c r="D558" s="388" t="s">
        <v>18</v>
      </c>
      <c r="E558" s="388" t="s">
        <v>275</v>
      </c>
      <c r="F558" s="389" t="s">
        <v>286</v>
      </c>
      <c r="G558" s="516" t="s">
        <v>125</v>
      </c>
      <c r="H558" s="391">
        <v>10000</v>
      </c>
      <c r="I558" s="385">
        <v>10000</v>
      </c>
      <c r="J558" s="385">
        <v>10000</v>
      </c>
      <c r="K558" s="386">
        <f t="shared" si="43"/>
        <v>100</v>
      </c>
    </row>
    <row r="559" spans="1:11" s="2" customFormat="1" ht="36">
      <c r="A559" s="366"/>
      <c r="B559" s="392" t="s">
        <v>139</v>
      </c>
      <c r="C559" s="388" t="s">
        <v>127</v>
      </c>
      <c r="D559" s="388" t="s">
        <v>18</v>
      </c>
      <c r="E559" s="388" t="s">
        <v>275</v>
      </c>
      <c r="F559" s="389" t="s">
        <v>313</v>
      </c>
      <c r="G559" s="516"/>
      <c r="H559" s="394">
        <f>SUM(H560:H560)</f>
        <v>1078900</v>
      </c>
      <c r="I559" s="385">
        <f>SUM(I560:I560)</f>
        <v>1078900</v>
      </c>
      <c r="J559" s="385">
        <f>SUM(J560:J560)</f>
        <v>1078900</v>
      </c>
      <c r="K559" s="386">
        <f t="shared" si="43"/>
        <v>100</v>
      </c>
    </row>
    <row r="560" spans="1:11" s="2" customFormat="1" ht="90">
      <c r="A560" s="366"/>
      <c r="B560" s="392" t="s">
        <v>121</v>
      </c>
      <c r="C560" s="388" t="s">
        <v>127</v>
      </c>
      <c r="D560" s="388" t="s">
        <v>18</v>
      </c>
      <c r="E560" s="388" t="s">
        <v>275</v>
      </c>
      <c r="F560" s="389" t="s">
        <v>313</v>
      </c>
      <c r="G560" s="516" t="s">
        <v>122</v>
      </c>
      <c r="H560" s="391">
        <v>1078900</v>
      </c>
      <c r="I560" s="385">
        <v>1078900</v>
      </c>
      <c r="J560" s="385">
        <v>1078900</v>
      </c>
      <c r="K560" s="386">
        <f t="shared" si="43"/>
        <v>100</v>
      </c>
    </row>
    <row r="561" spans="1:11" s="2" customFormat="1" ht="18">
      <c r="A561" s="366"/>
      <c r="B561" s="392"/>
      <c r="C561" s="388"/>
      <c r="D561" s="388"/>
      <c r="E561" s="388"/>
      <c r="F561" s="389"/>
      <c r="G561" s="516"/>
      <c r="H561" s="391"/>
      <c r="I561" s="385"/>
      <c r="J561" s="385"/>
      <c r="K561" s="386"/>
    </row>
    <row r="562" spans="1:11" s="2" customFormat="1" ht="87">
      <c r="A562" s="507">
        <v>17</v>
      </c>
      <c r="B562" s="508" t="s">
        <v>434</v>
      </c>
      <c r="C562" s="510" t="s">
        <v>415</v>
      </c>
      <c r="D562" s="510" t="s">
        <v>119</v>
      </c>
      <c r="E562" s="510" t="s">
        <v>275</v>
      </c>
      <c r="F562" s="511" t="s">
        <v>276</v>
      </c>
      <c r="G562" s="589"/>
      <c r="H562" s="572">
        <f>H563</f>
        <v>40490841</v>
      </c>
      <c r="I562" s="378">
        <f>I563</f>
        <v>40490841</v>
      </c>
      <c r="J562" s="378">
        <f>J563</f>
        <v>37728953.27</v>
      </c>
      <c r="K562" s="371">
        <f t="shared" si="43"/>
        <v>93.17898156276874</v>
      </c>
    </row>
    <row r="563" spans="1:11" s="2" customFormat="1" ht="92.25" customHeight="1">
      <c r="A563" s="366"/>
      <c r="B563" s="392" t="s">
        <v>416</v>
      </c>
      <c r="C563" s="388" t="s">
        <v>415</v>
      </c>
      <c r="D563" s="388" t="s">
        <v>24</v>
      </c>
      <c r="E563" s="388" t="s">
        <v>275</v>
      </c>
      <c r="F563" s="389" t="s">
        <v>276</v>
      </c>
      <c r="G563" s="516"/>
      <c r="H563" s="391">
        <f>H564+H567+H570+H573+H576+H579+H582+H585+H588+H591+H594+H597+H600+H603+H606+H609+H612+H615+H618+H621+H624+H627+H630+H633+H636+H639+H642</f>
        <v>40490841</v>
      </c>
      <c r="I563" s="385">
        <f>I564+I567+I570+I573+I576+I579+I582+I585+I588+I591+I594+I597+I600+I603+I606+I609+I612+I615+I618+I621+I624+I627+I630+I633+I636+I639+I642</f>
        <v>40490841</v>
      </c>
      <c r="J563" s="385">
        <f>J564+J567+J570+J573+J576+J579+J582+J585+J588+J591+J594+J597+J600+J603+J606+J609+J612+J615+J618+J621+J624+J627+J630+J633+J636+J639+J642</f>
        <v>37728953.27</v>
      </c>
      <c r="K563" s="386">
        <f t="shared" si="43"/>
        <v>93.17898156276874</v>
      </c>
    </row>
    <row r="564" spans="1:11" s="2" customFormat="1" ht="36">
      <c r="A564" s="366"/>
      <c r="B564" s="392" t="s">
        <v>644</v>
      </c>
      <c r="C564" s="388" t="s">
        <v>415</v>
      </c>
      <c r="D564" s="388" t="s">
        <v>24</v>
      </c>
      <c r="E564" s="388" t="s">
        <v>110</v>
      </c>
      <c r="F564" s="389" t="s">
        <v>276</v>
      </c>
      <c r="G564" s="516"/>
      <c r="H564" s="391">
        <f aca="true" t="shared" si="47" ref="H564:J565">H565</f>
        <v>3000000</v>
      </c>
      <c r="I564" s="385">
        <f t="shared" si="47"/>
        <v>3000000</v>
      </c>
      <c r="J564" s="385">
        <f t="shared" si="47"/>
        <v>3000000</v>
      </c>
      <c r="K564" s="386">
        <f t="shared" si="43"/>
        <v>100</v>
      </c>
    </row>
    <row r="565" spans="1:11" s="2" customFormat="1" ht="72">
      <c r="A565" s="366"/>
      <c r="B565" s="392" t="s">
        <v>526</v>
      </c>
      <c r="C565" s="388" t="s">
        <v>415</v>
      </c>
      <c r="D565" s="388" t="s">
        <v>24</v>
      </c>
      <c r="E565" s="388" t="s">
        <v>110</v>
      </c>
      <c r="F565" s="389" t="s">
        <v>393</v>
      </c>
      <c r="G565" s="516"/>
      <c r="H565" s="394">
        <f t="shared" si="47"/>
        <v>3000000</v>
      </c>
      <c r="I565" s="385">
        <f t="shared" si="47"/>
        <v>3000000</v>
      </c>
      <c r="J565" s="385">
        <f t="shared" si="47"/>
        <v>3000000</v>
      </c>
      <c r="K565" s="386">
        <f t="shared" si="43"/>
        <v>100</v>
      </c>
    </row>
    <row r="566" spans="1:11" s="2" customFormat="1" ht="18">
      <c r="A566" s="366"/>
      <c r="B566" s="392" t="s">
        <v>133</v>
      </c>
      <c r="C566" s="388" t="s">
        <v>415</v>
      </c>
      <c r="D566" s="388" t="s">
        <v>24</v>
      </c>
      <c r="E566" s="388" t="s">
        <v>110</v>
      </c>
      <c r="F566" s="389" t="s">
        <v>393</v>
      </c>
      <c r="G566" s="516" t="s">
        <v>134</v>
      </c>
      <c r="H566" s="391">
        <v>3000000</v>
      </c>
      <c r="I566" s="385">
        <v>3000000</v>
      </c>
      <c r="J566" s="385">
        <v>3000000</v>
      </c>
      <c r="K566" s="386">
        <f t="shared" si="43"/>
        <v>100</v>
      </c>
    </row>
    <row r="567" spans="1:11" s="2" customFormat="1" ht="108">
      <c r="A567" s="366"/>
      <c r="B567" s="392" t="s">
        <v>645</v>
      </c>
      <c r="C567" s="388" t="s">
        <v>415</v>
      </c>
      <c r="D567" s="388" t="s">
        <v>24</v>
      </c>
      <c r="E567" s="388" t="s">
        <v>98</v>
      </c>
      <c r="F567" s="389" t="s">
        <v>276</v>
      </c>
      <c r="G567" s="516"/>
      <c r="H567" s="391">
        <f aca="true" t="shared" si="48" ref="H567:J568">H568</f>
        <v>4280000</v>
      </c>
      <c r="I567" s="385">
        <f t="shared" si="48"/>
        <v>4280000</v>
      </c>
      <c r="J567" s="385">
        <f t="shared" si="48"/>
        <v>4280000</v>
      </c>
      <c r="K567" s="386">
        <f t="shared" si="43"/>
        <v>100</v>
      </c>
    </row>
    <row r="568" spans="1:11" s="2" customFormat="1" ht="72">
      <c r="A568" s="366"/>
      <c r="B568" s="392" t="s">
        <v>526</v>
      </c>
      <c r="C568" s="388" t="s">
        <v>415</v>
      </c>
      <c r="D568" s="388" t="s">
        <v>24</v>
      </c>
      <c r="E568" s="388" t="s">
        <v>98</v>
      </c>
      <c r="F568" s="389" t="s">
        <v>393</v>
      </c>
      <c r="G568" s="516"/>
      <c r="H568" s="394">
        <f t="shared" si="48"/>
        <v>4280000</v>
      </c>
      <c r="I568" s="385">
        <f t="shared" si="48"/>
        <v>4280000</v>
      </c>
      <c r="J568" s="385">
        <f t="shared" si="48"/>
        <v>4280000</v>
      </c>
      <c r="K568" s="386">
        <f t="shared" si="43"/>
        <v>100</v>
      </c>
    </row>
    <row r="569" spans="1:11" s="2" customFormat="1" ht="18">
      <c r="A569" s="366"/>
      <c r="B569" s="392" t="s">
        <v>133</v>
      </c>
      <c r="C569" s="388" t="s">
        <v>415</v>
      </c>
      <c r="D569" s="388" t="s">
        <v>24</v>
      </c>
      <c r="E569" s="388" t="s">
        <v>98</v>
      </c>
      <c r="F569" s="388" t="s">
        <v>393</v>
      </c>
      <c r="G569" s="516" t="s">
        <v>134</v>
      </c>
      <c r="H569" s="391">
        <v>4280000</v>
      </c>
      <c r="I569" s="385">
        <v>4280000</v>
      </c>
      <c r="J569" s="385">
        <v>4280000</v>
      </c>
      <c r="K569" s="386">
        <f t="shared" si="43"/>
        <v>100</v>
      </c>
    </row>
    <row r="570" spans="1:11" s="2" customFormat="1" ht="126">
      <c r="A570" s="366"/>
      <c r="B570" s="392" t="s">
        <v>646</v>
      </c>
      <c r="C570" s="388" t="s">
        <v>415</v>
      </c>
      <c r="D570" s="388" t="s">
        <v>24</v>
      </c>
      <c r="E570" s="388" t="s">
        <v>101</v>
      </c>
      <c r="F570" s="388" t="s">
        <v>276</v>
      </c>
      <c r="G570" s="516"/>
      <c r="H570" s="391">
        <f aca="true" t="shared" si="49" ref="H570:J571">H571</f>
        <v>400000</v>
      </c>
      <c r="I570" s="385">
        <f t="shared" si="49"/>
        <v>400000</v>
      </c>
      <c r="J570" s="385">
        <f t="shared" si="49"/>
        <v>400000</v>
      </c>
      <c r="K570" s="386">
        <f t="shared" si="43"/>
        <v>100</v>
      </c>
    </row>
    <row r="571" spans="1:11" s="2" customFormat="1" ht="72">
      <c r="A571" s="366"/>
      <c r="B571" s="392" t="s">
        <v>526</v>
      </c>
      <c r="C571" s="388" t="s">
        <v>415</v>
      </c>
      <c r="D571" s="388" t="s">
        <v>24</v>
      </c>
      <c r="E571" s="388" t="s">
        <v>101</v>
      </c>
      <c r="F571" s="388" t="s">
        <v>393</v>
      </c>
      <c r="G571" s="516"/>
      <c r="H571" s="394">
        <f t="shared" si="49"/>
        <v>400000</v>
      </c>
      <c r="I571" s="385">
        <f t="shared" si="49"/>
        <v>400000</v>
      </c>
      <c r="J571" s="385">
        <f t="shared" si="49"/>
        <v>400000</v>
      </c>
      <c r="K571" s="386">
        <f t="shared" si="43"/>
        <v>100</v>
      </c>
    </row>
    <row r="572" spans="1:11" s="2" customFormat="1" ht="18">
      <c r="A572" s="366"/>
      <c r="B572" s="392" t="s">
        <v>133</v>
      </c>
      <c r="C572" s="388" t="s">
        <v>415</v>
      </c>
      <c r="D572" s="388" t="s">
        <v>24</v>
      </c>
      <c r="E572" s="388" t="s">
        <v>101</v>
      </c>
      <c r="F572" s="388" t="s">
        <v>393</v>
      </c>
      <c r="G572" s="516" t="s">
        <v>134</v>
      </c>
      <c r="H572" s="391">
        <v>400000</v>
      </c>
      <c r="I572" s="385">
        <v>400000</v>
      </c>
      <c r="J572" s="385">
        <v>400000</v>
      </c>
      <c r="K572" s="386">
        <f t="shared" si="43"/>
        <v>100</v>
      </c>
    </row>
    <row r="573" spans="1:11" s="2" customFormat="1" ht="54">
      <c r="A573" s="366"/>
      <c r="B573" s="392" t="s">
        <v>647</v>
      </c>
      <c r="C573" s="388" t="s">
        <v>415</v>
      </c>
      <c r="D573" s="388" t="s">
        <v>24</v>
      </c>
      <c r="E573" s="388" t="s">
        <v>104</v>
      </c>
      <c r="F573" s="388" t="s">
        <v>276</v>
      </c>
      <c r="G573" s="516"/>
      <c r="H573" s="391">
        <f aca="true" t="shared" si="50" ref="H573:J574">H574</f>
        <v>36400</v>
      </c>
      <c r="I573" s="385">
        <f t="shared" si="50"/>
        <v>36400</v>
      </c>
      <c r="J573" s="385">
        <f t="shared" si="50"/>
        <v>36400</v>
      </c>
      <c r="K573" s="386">
        <f t="shared" si="43"/>
        <v>100</v>
      </c>
    </row>
    <row r="574" spans="1:11" s="2" customFormat="1" ht="72">
      <c r="A574" s="366"/>
      <c r="B574" s="392" t="s">
        <v>526</v>
      </c>
      <c r="C574" s="388" t="s">
        <v>415</v>
      </c>
      <c r="D574" s="388" t="s">
        <v>24</v>
      </c>
      <c r="E574" s="388" t="s">
        <v>104</v>
      </c>
      <c r="F574" s="388" t="s">
        <v>393</v>
      </c>
      <c r="G574" s="516"/>
      <c r="H574" s="394">
        <f t="shared" si="50"/>
        <v>36400</v>
      </c>
      <c r="I574" s="385">
        <f t="shared" si="50"/>
        <v>36400</v>
      </c>
      <c r="J574" s="385">
        <f t="shared" si="50"/>
        <v>36400</v>
      </c>
      <c r="K574" s="386">
        <f t="shared" si="43"/>
        <v>100</v>
      </c>
    </row>
    <row r="575" spans="1:11" s="2" customFormat="1" ht="18">
      <c r="A575" s="366"/>
      <c r="B575" s="392" t="s">
        <v>133</v>
      </c>
      <c r="C575" s="388" t="s">
        <v>415</v>
      </c>
      <c r="D575" s="388" t="s">
        <v>24</v>
      </c>
      <c r="E575" s="388" t="s">
        <v>104</v>
      </c>
      <c r="F575" s="388" t="s">
        <v>393</v>
      </c>
      <c r="G575" s="516" t="s">
        <v>134</v>
      </c>
      <c r="H575" s="391">
        <v>36400</v>
      </c>
      <c r="I575" s="385">
        <v>36400</v>
      </c>
      <c r="J575" s="385">
        <v>36400</v>
      </c>
      <c r="K575" s="386">
        <f t="shared" si="43"/>
        <v>100</v>
      </c>
    </row>
    <row r="576" spans="1:11" s="2" customFormat="1" ht="54">
      <c r="A576" s="366"/>
      <c r="B576" s="392" t="s">
        <v>648</v>
      </c>
      <c r="C576" s="388" t="s">
        <v>415</v>
      </c>
      <c r="D576" s="388" t="s">
        <v>24</v>
      </c>
      <c r="E576" s="388" t="s">
        <v>102</v>
      </c>
      <c r="F576" s="388" t="s">
        <v>276</v>
      </c>
      <c r="G576" s="516"/>
      <c r="H576" s="391">
        <f aca="true" t="shared" si="51" ref="H576:J577">H577</f>
        <v>56600</v>
      </c>
      <c r="I576" s="385">
        <f t="shared" si="51"/>
        <v>56600</v>
      </c>
      <c r="J576" s="385">
        <f t="shared" si="51"/>
        <v>56600</v>
      </c>
      <c r="K576" s="386">
        <f t="shared" si="43"/>
        <v>100</v>
      </c>
    </row>
    <row r="577" spans="1:11" s="2" customFormat="1" ht="72">
      <c r="A577" s="366"/>
      <c r="B577" s="392" t="s">
        <v>526</v>
      </c>
      <c r="C577" s="388" t="s">
        <v>415</v>
      </c>
      <c r="D577" s="388" t="s">
        <v>24</v>
      </c>
      <c r="E577" s="388" t="s">
        <v>102</v>
      </c>
      <c r="F577" s="388" t="s">
        <v>393</v>
      </c>
      <c r="G577" s="516"/>
      <c r="H577" s="394">
        <f t="shared" si="51"/>
        <v>56600</v>
      </c>
      <c r="I577" s="385">
        <f t="shared" si="51"/>
        <v>56600</v>
      </c>
      <c r="J577" s="385">
        <f t="shared" si="51"/>
        <v>56600</v>
      </c>
      <c r="K577" s="386">
        <f t="shared" si="43"/>
        <v>100</v>
      </c>
    </row>
    <row r="578" spans="1:11" s="2" customFormat="1" ht="18">
      <c r="A578" s="366"/>
      <c r="B578" s="392" t="s">
        <v>133</v>
      </c>
      <c r="C578" s="388" t="s">
        <v>415</v>
      </c>
      <c r="D578" s="388" t="s">
        <v>24</v>
      </c>
      <c r="E578" s="388" t="s">
        <v>102</v>
      </c>
      <c r="F578" s="388" t="s">
        <v>393</v>
      </c>
      <c r="G578" s="516" t="s">
        <v>134</v>
      </c>
      <c r="H578" s="391">
        <v>56600</v>
      </c>
      <c r="I578" s="385">
        <v>56600</v>
      </c>
      <c r="J578" s="385">
        <v>56600</v>
      </c>
      <c r="K578" s="386">
        <f t="shared" si="43"/>
        <v>100</v>
      </c>
    </row>
    <row r="579" spans="1:11" s="2" customFormat="1" ht="36">
      <c r="A579" s="366"/>
      <c r="B579" s="392" t="s">
        <v>649</v>
      </c>
      <c r="C579" s="388" t="s">
        <v>415</v>
      </c>
      <c r="D579" s="388" t="s">
        <v>24</v>
      </c>
      <c r="E579" s="388" t="s">
        <v>106</v>
      </c>
      <c r="F579" s="388" t="s">
        <v>276</v>
      </c>
      <c r="G579" s="516"/>
      <c r="H579" s="391">
        <f aca="true" t="shared" si="52" ref="H579:J580">H580</f>
        <v>3265410</v>
      </c>
      <c r="I579" s="385">
        <f t="shared" si="52"/>
        <v>3265410</v>
      </c>
      <c r="J579" s="385">
        <f t="shared" si="52"/>
        <v>3265410</v>
      </c>
      <c r="K579" s="386">
        <f t="shared" si="43"/>
        <v>100</v>
      </c>
    </row>
    <row r="580" spans="1:11" s="2" customFormat="1" ht="72">
      <c r="A580" s="366"/>
      <c r="B580" s="392" t="s">
        <v>526</v>
      </c>
      <c r="C580" s="388" t="s">
        <v>415</v>
      </c>
      <c r="D580" s="388" t="s">
        <v>24</v>
      </c>
      <c r="E580" s="388" t="s">
        <v>106</v>
      </c>
      <c r="F580" s="388" t="s">
        <v>393</v>
      </c>
      <c r="G580" s="516"/>
      <c r="H580" s="394">
        <f t="shared" si="52"/>
        <v>3265410</v>
      </c>
      <c r="I580" s="385">
        <f t="shared" si="52"/>
        <v>3265410</v>
      </c>
      <c r="J580" s="385">
        <f t="shared" si="52"/>
        <v>3265410</v>
      </c>
      <c r="K580" s="386">
        <f t="shared" si="43"/>
        <v>100</v>
      </c>
    </row>
    <row r="581" spans="1:11" s="2" customFormat="1" ht="18">
      <c r="A581" s="366"/>
      <c r="B581" s="392" t="s">
        <v>133</v>
      </c>
      <c r="C581" s="388" t="s">
        <v>415</v>
      </c>
      <c r="D581" s="388" t="s">
        <v>24</v>
      </c>
      <c r="E581" s="388" t="s">
        <v>106</v>
      </c>
      <c r="F581" s="388" t="s">
        <v>393</v>
      </c>
      <c r="G581" s="516" t="s">
        <v>134</v>
      </c>
      <c r="H581" s="391">
        <v>3265410</v>
      </c>
      <c r="I581" s="385">
        <v>3265410</v>
      </c>
      <c r="J581" s="385">
        <v>3265410</v>
      </c>
      <c r="K581" s="386">
        <f t="shared" si="43"/>
        <v>100</v>
      </c>
    </row>
    <row r="582" spans="1:11" s="2" customFormat="1" ht="36">
      <c r="A582" s="366"/>
      <c r="B582" s="392" t="s">
        <v>650</v>
      </c>
      <c r="C582" s="388" t="s">
        <v>415</v>
      </c>
      <c r="D582" s="388" t="s">
        <v>24</v>
      </c>
      <c r="E582" s="388" t="s">
        <v>107</v>
      </c>
      <c r="F582" s="388" t="s">
        <v>276</v>
      </c>
      <c r="G582" s="516"/>
      <c r="H582" s="391">
        <f aca="true" t="shared" si="53" ref="H582:J583">H583</f>
        <v>1200000</v>
      </c>
      <c r="I582" s="385">
        <f t="shared" si="53"/>
        <v>1200000</v>
      </c>
      <c r="J582" s="385">
        <f t="shared" si="53"/>
        <v>1200000</v>
      </c>
      <c r="K582" s="386">
        <f t="shared" si="43"/>
        <v>100</v>
      </c>
    </row>
    <row r="583" spans="1:11" s="2" customFormat="1" ht="72">
      <c r="A583" s="366"/>
      <c r="B583" s="392" t="s">
        <v>526</v>
      </c>
      <c r="C583" s="388" t="s">
        <v>415</v>
      </c>
      <c r="D583" s="388" t="s">
        <v>24</v>
      </c>
      <c r="E583" s="388" t="s">
        <v>107</v>
      </c>
      <c r="F583" s="388" t="s">
        <v>393</v>
      </c>
      <c r="G583" s="516"/>
      <c r="H583" s="394">
        <f t="shared" si="53"/>
        <v>1200000</v>
      </c>
      <c r="I583" s="385">
        <f t="shared" si="53"/>
        <v>1200000</v>
      </c>
      <c r="J583" s="385">
        <f t="shared" si="53"/>
        <v>1200000</v>
      </c>
      <c r="K583" s="386">
        <f t="shared" si="43"/>
        <v>100</v>
      </c>
    </row>
    <row r="584" spans="1:11" s="2" customFormat="1" ht="18">
      <c r="A584" s="366"/>
      <c r="B584" s="392" t="s">
        <v>133</v>
      </c>
      <c r="C584" s="388" t="s">
        <v>415</v>
      </c>
      <c r="D584" s="388" t="s">
        <v>24</v>
      </c>
      <c r="E584" s="388" t="s">
        <v>107</v>
      </c>
      <c r="F584" s="388" t="s">
        <v>393</v>
      </c>
      <c r="G584" s="516" t="s">
        <v>134</v>
      </c>
      <c r="H584" s="391">
        <v>1200000</v>
      </c>
      <c r="I584" s="385">
        <v>1200000</v>
      </c>
      <c r="J584" s="385">
        <v>1200000</v>
      </c>
      <c r="K584" s="386">
        <f t="shared" si="43"/>
        <v>100</v>
      </c>
    </row>
    <row r="585" spans="1:11" s="2" customFormat="1" ht="110.25" customHeight="1">
      <c r="A585" s="366"/>
      <c r="B585" s="392" t="s">
        <v>527</v>
      </c>
      <c r="C585" s="388" t="s">
        <v>415</v>
      </c>
      <c r="D585" s="388" t="s">
        <v>24</v>
      </c>
      <c r="E585" s="388" t="s">
        <v>103</v>
      </c>
      <c r="F585" s="388" t="s">
        <v>276</v>
      </c>
      <c r="G585" s="516"/>
      <c r="H585" s="391">
        <f aca="true" t="shared" si="54" ref="H585:J586">H586</f>
        <v>2440000</v>
      </c>
      <c r="I585" s="385">
        <f t="shared" si="54"/>
        <v>2440000</v>
      </c>
      <c r="J585" s="385">
        <f t="shared" si="54"/>
        <v>2440000</v>
      </c>
      <c r="K585" s="386">
        <f t="shared" si="43"/>
        <v>100</v>
      </c>
    </row>
    <row r="586" spans="1:11" s="2" customFormat="1" ht="72">
      <c r="A586" s="366"/>
      <c r="B586" s="392" t="s">
        <v>526</v>
      </c>
      <c r="C586" s="388" t="s">
        <v>415</v>
      </c>
      <c r="D586" s="388" t="s">
        <v>24</v>
      </c>
      <c r="E586" s="388" t="s">
        <v>103</v>
      </c>
      <c r="F586" s="388" t="s">
        <v>393</v>
      </c>
      <c r="G586" s="516"/>
      <c r="H586" s="394">
        <f t="shared" si="54"/>
        <v>2440000</v>
      </c>
      <c r="I586" s="385">
        <f t="shared" si="54"/>
        <v>2440000</v>
      </c>
      <c r="J586" s="385">
        <f t="shared" si="54"/>
        <v>2440000</v>
      </c>
      <c r="K586" s="386">
        <f t="shared" si="43"/>
        <v>100</v>
      </c>
    </row>
    <row r="587" spans="1:11" s="2" customFormat="1" ht="18">
      <c r="A587" s="366"/>
      <c r="B587" s="392" t="s">
        <v>133</v>
      </c>
      <c r="C587" s="388" t="s">
        <v>415</v>
      </c>
      <c r="D587" s="388" t="s">
        <v>24</v>
      </c>
      <c r="E587" s="388" t="s">
        <v>103</v>
      </c>
      <c r="F587" s="388" t="s">
        <v>393</v>
      </c>
      <c r="G587" s="516" t="s">
        <v>134</v>
      </c>
      <c r="H587" s="394">
        <v>2440000</v>
      </c>
      <c r="I587" s="385">
        <v>2440000</v>
      </c>
      <c r="J587" s="385">
        <v>2440000</v>
      </c>
      <c r="K587" s="386">
        <f t="shared" si="43"/>
        <v>100</v>
      </c>
    </row>
    <row r="588" spans="1:11" s="2" customFormat="1" ht="54">
      <c r="A588" s="366"/>
      <c r="B588" s="392" t="s">
        <v>651</v>
      </c>
      <c r="C588" s="388" t="s">
        <v>415</v>
      </c>
      <c r="D588" s="388" t="s">
        <v>24</v>
      </c>
      <c r="E588" s="388" t="s">
        <v>105</v>
      </c>
      <c r="F588" s="388" t="s">
        <v>276</v>
      </c>
      <c r="G588" s="516"/>
      <c r="H588" s="394">
        <f aca="true" t="shared" si="55" ref="H588:J589">H589</f>
        <v>3213149</v>
      </c>
      <c r="I588" s="385">
        <f t="shared" si="55"/>
        <v>3213149</v>
      </c>
      <c r="J588" s="385">
        <f t="shared" si="55"/>
        <v>3213149</v>
      </c>
      <c r="K588" s="386">
        <f t="shared" si="43"/>
        <v>100</v>
      </c>
    </row>
    <row r="589" spans="1:11" s="2" customFormat="1" ht="72">
      <c r="A589" s="366"/>
      <c r="B589" s="392" t="s">
        <v>526</v>
      </c>
      <c r="C589" s="388" t="s">
        <v>415</v>
      </c>
      <c r="D589" s="388" t="s">
        <v>24</v>
      </c>
      <c r="E589" s="388" t="s">
        <v>105</v>
      </c>
      <c r="F589" s="388" t="s">
        <v>393</v>
      </c>
      <c r="G589" s="516"/>
      <c r="H589" s="394">
        <f t="shared" si="55"/>
        <v>3213149</v>
      </c>
      <c r="I589" s="385">
        <f t="shared" si="55"/>
        <v>3213149</v>
      </c>
      <c r="J589" s="385">
        <f t="shared" si="55"/>
        <v>3213149</v>
      </c>
      <c r="K589" s="386">
        <f t="shared" si="43"/>
        <v>100</v>
      </c>
    </row>
    <row r="590" spans="1:11" s="2" customFormat="1" ht="18">
      <c r="A590" s="366"/>
      <c r="B590" s="392" t="s">
        <v>133</v>
      </c>
      <c r="C590" s="388" t="s">
        <v>415</v>
      </c>
      <c r="D590" s="388" t="s">
        <v>24</v>
      </c>
      <c r="E590" s="388" t="s">
        <v>105</v>
      </c>
      <c r="F590" s="388" t="s">
        <v>393</v>
      </c>
      <c r="G590" s="516" t="s">
        <v>134</v>
      </c>
      <c r="H590" s="394">
        <v>3213149</v>
      </c>
      <c r="I590" s="385">
        <v>3213149</v>
      </c>
      <c r="J590" s="385">
        <v>3213149</v>
      </c>
      <c r="K590" s="386">
        <f t="shared" si="43"/>
        <v>100</v>
      </c>
    </row>
    <row r="591" spans="1:11" s="2" customFormat="1" ht="54">
      <c r="A591" s="366"/>
      <c r="B591" s="392" t="s">
        <v>652</v>
      </c>
      <c r="C591" s="388" t="s">
        <v>415</v>
      </c>
      <c r="D591" s="388" t="s">
        <v>24</v>
      </c>
      <c r="E591" s="388" t="s">
        <v>36</v>
      </c>
      <c r="F591" s="388" t="s">
        <v>276</v>
      </c>
      <c r="G591" s="516"/>
      <c r="H591" s="394">
        <f aca="true" t="shared" si="56" ref="H591:J592">H592</f>
        <v>2100000</v>
      </c>
      <c r="I591" s="385">
        <f t="shared" si="56"/>
        <v>2100000</v>
      </c>
      <c r="J591" s="385">
        <f t="shared" si="56"/>
        <v>0</v>
      </c>
      <c r="K591" s="386">
        <f t="shared" si="43"/>
        <v>0</v>
      </c>
    </row>
    <row r="592" spans="1:11" s="2" customFormat="1" ht="72">
      <c r="A592" s="366"/>
      <c r="B592" s="392" t="s">
        <v>526</v>
      </c>
      <c r="C592" s="388" t="s">
        <v>415</v>
      </c>
      <c r="D592" s="388" t="s">
        <v>24</v>
      </c>
      <c r="E592" s="388" t="s">
        <v>36</v>
      </c>
      <c r="F592" s="388" t="s">
        <v>393</v>
      </c>
      <c r="G592" s="516"/>
      <c r="H592" s="394">
        <f t="shared" si="56"/>
        <v>2100000</v>
      </c>
      <c r="I592" s="385">
        <f t="shared" si="56"/>
        <v>2100000</v>
      </c>
      <c r="J592" s="385">
        <f t="shared" si="56"/>
        <v>0</v>
      </c>
      <c r="K592" s="386">
        <f t="shared" si="43"/>
        <v>0</v>
      </c>
    </row>
    <row r="593" spans="1:11" s="2" customFormat="1" ht="18">
      <c r="A593" s="366"/>
      <c r="B593" s="392" t="s">
        <v>133</v>
      </c>
      <c r="C593" s="381" t="s">
        <v>415</v>
      </c>
      <c r="D593" s="381" t="s">
        <v>24</v>
      </c>
      <c r="E593" s="381" t="s">
        <v>36</v>
      </c>
      <c r="F593" s="381" t="s">
        <v>393</v>
      </c>
      <c r="G593" s="383" t="s">
        <v>134</v>
      </c>
      <c r="H593" s="391">
        <v>2100000</v>
      </c>
      <c r="I593" s="385">
        <v>2100000</v>
      </c>
      <c r="J593" s="385">
        <v>0</v>
      </c>
      <c r="K593" s="386">
        <f t="shared" si="43"/>
        <v>0</v>
      </c>
    </row>
    <row r="594" spans="1:11" s="2" customFormat="1" ht="36">
      <c r="A594" s="366"/>
      <c r="B594" s="392" t="s">
        <v>653</v>
      </c>
      <c r="C594" s="381" t="s">
        <v>415</v>
      </c>
      <c r="D594" s="381" t="s">
        <v>24</v>
      </c>
      <c r="E594" s="381" t="s">
        <v>23</v>
      </c>
      <c r="F594" s="381" t="s">
        <v>276</v>
      </c>
      <c r="G594" s="383"/>
      <c r="H594" s="391">
        <f aca="true" t="shared" si="57" ref="H594:J595">H595</f>
        <v>549400</v>
      </c>
      <c r="I594" s="385">
        <f t="shared" si="57"/>
        <v>549400</v>
      </c>
      <c r="J594" s="385">
        <f t="shared" si="57"/>
        <v>0</v>
      </c>
      <c r="K594" s="386">
        <f aca="true" t="shared" si="58" ref="K594:K644">J594/I594*100</f>
        <v>0</v>
      </c>
    </row>
    <row r="595" spans="1:11" s="2" customFormat="1" ht="72">
      <c r="A595" s="366"/>
      <c r="B595" s="392" t="s">
        <v>526</v>
      </c>
      <c r="C595" s="381" t="s">
        <v>415</v>
      </c>
      <c r="D595" s="381" t="s">
        <v>24</v>
      </c>
      <c r="E595" s="381" t="s">
        <v>23</v>
      </c>
      <c r="F595" s="381" t="s">
        <v>393</v>
      </c>
      <c r="G595" s="383"/>
      <c r="H595" s="391">
        <f t="shared" si="57"/>
        <v>549400</v>
      </c>
      <c r="I595" s="385">
        <f t="shared" si="57"/>
        <v>549400</v>
      </c>
      <c r="J595" s="385">
        <f t="shared" si="57"/>
        <v>0</v>
      </c>
      <c r="K595" s="386">
        <f t="shared" si="58"/>
        <v>0</v>
      </c>
    </row>
    <row r="596" spans="1:11" s="2" customFormat="1" ht="18">
      <c r="A596" s="366"/>
      <c r="B596" s="392" t="s">
        <v>133</v>
      </c>
      <c r="C596" s="381" t="s">
        <v>415</v>
      </c>
      <c r="D596" s="381" t="s">
        <v>24</v>
      </c>
      <c r="E596" s="381" t="s">
        <v>23</v>
      </c>
      <c r="F596" s="381" t="s">
        <v>393</v>
      </c>
      <c r="G596" s="383" t="s">
        <v>134</v>
      </c>
      <c r="H596" s="391">
        <v>549400</v>
      </c>
      <c r="I596" s="385">
        <v>549400</v>
      </c>
      <c r="J596" s="385">
        <v>0</v>
      </c>
      <c r="K596" s="386">
        <f t="shared" si="58"/>
        <v>0</v>
      </c>
    </row>
    <row r="597" spans="1:11" s="2" customFormat="1" ht="72">
      <c r="A597" s="366"/>
      <c r="B597" s="392" t="s">
        <v>654</v>
      </c>
      <c r="C597" s="381" t="s">
        <v>415</v>
      </c>
      <c r="D597" s="381" t="s">
        <v>24</v>
      </c>
      <c r="E597" s="381" t="s">
        <v>160</v>
      </c>
      <c r="F597" s="381" t="s">
        <v>276</v>
      </c>
      <c r="G597" s="383"/>
      <c r="H597" s="391">
        <f aca="true" t="shared" si="59" ref="H597:J598">H598</f>
        <v>1504000</v>
      </c>
      <c r="I597" s="385">
        <f t="shared" si="59"/>
        <v>1504000</v>
      </c>
      <c r="J597" s="385">
        <f t="shared" si="59"/>
        <v>1504000</v>
      </c>
      <c r="K597" s="386">
        <f t="shared" si="58"/>
        <v>100</v>
      </c>
    </row>
    <row r="598" spans="1:11" s="2" customFormat="1" ht="72">
      <c r="A598" s="366"/>
      <c r="B598" s="392" t="s">
        <v>526</v>
      </c>
      <c r="C598" s="381" t="s">
        <v>415</v>
      </c>
      <c r="D598" s="381" t="s">
        <v>24</v>
      </c>
      <c r="E598" s="381" t="s">
        <v>160</v>
      </c>
      <c r="F598" s="381" t="s">
        <v>393</v>
      </c>
      <c r="G598" s="383"/>
      <c r="H598" s="391">
        <f t="shared" si="59"/>
        <v>1504000</v>
      </c>
      <c r="I598" s="385">
        <f t="shared" si="59"/>
        <v>1504000</v>
      </c>
      <c r="J598" s="385">
        <f t="shared" si="59"/>
        <v>1504000</v>
      </c>
      <c r="K598" s="386">
        <f t="shared" si="58"/>
        <v>100</v>
      </c>
    </row>
    <row r="599" spans="1:11" s="2" customFormat="1" ht="18">
      <c r="A599" s="366"/>
      <c r="B599" s="392" t="s">
        <v>133</v>
      </c>
      <c r="C599" s="381" t="s">
        <v>415</v>
      </c>
      <c r="D599" s="381" t="s">
        <v>24</v>
      </c>
      <c r="E599" s="381" t="s">
        <v>160</v>
      </c>
      <c r="F599" s="381" t="s">
        <v>393</v>
      </c>
      <c r="G599" s="383" t="s">
        <v>134</v>
      </c>
      <c r="H599" s="391">
        <v>1504000</v>
      </c>
      <c r="I599" s="385">
        <v>1504000</v>
      </c>
      <c r="J599" s="385">
        <v>1504000</v>
      </c>
      <c r="K599" s="386">
        <f t="shared" si="58"/>
        <v>100</v>
      </c>
    </row>
    <row r="600" spans="1:11" s="2" customFormat="1" ht="110.25" customHeight="1">
      <c r="A600" s="366"/>
      <c r="B600" s="392" t="s">
        <v>655</v>
      </c>
      <c r="C600" s="381" t="s">
        <v>415</v>
      </c>
      <c r="D600" s="381" t="s">
        <v>24</v>
      </c>
      <c r="E600" s="381" t="s">
        <v>428</v>
      </c>
      <c r="F600" s="381" t="s">
        <v>276</v>
      </c>
      <c r="G600" s="383"/>
      <c r="H600" s="391">
        <f aca="true" t="shared" si="60" ref="H600:J601">H601</f>
        <v>220000</v>
      </c>
      <c r="I600" s="385">
        <f t="shared" si="60"/>
        <v>220000</v>
      </c>
      <c r="J600" s="385">
        <f t="shared" si="60"/>
        <v>220000</v>
      </c>
      <c r="K600" s="386">
        <f t="shared" si="58"/>
        <v>100</v>
      </c>
    </row>
    <row r="601" spans="1:11" s="2" customFormat="1" ht="72">
      <c r="A601" s="366"/>
      <c r="B601" s="392" t="s">
        <v>526</v>
      </c>
      <c r="C601" s="381" t="s">
        <v>415</v>
      </c>
      <c r="D601" s="381" t="s">
        <v>24</v>
      </c>
      <c r="E601" s="381" t="s">
        <v>428</v>
      </c>
      <c r="F601" s="381" t="s">
        <v>393</v>
      </c>
      <c r="G601" s="383"/>
      <c r="H601" s="391">
        <f t="shared" si="60"/>
        <v>220000</v>
      </c>
      <c r="I601" s="385">
        <f t="shared" si="60"/>
        <v>220000</v>
      </c>
      <c r="J601" s="385">
        <f t="shared" si="60"/>
        <v>220000</v>
      </c>
      <c r="K601" s="386">
        <f t="shared" si="58"/>
        <v>100</v>
      </c>
    </row>
    <row r="602" spans="1:11" s="2" customFormat="1" ht="18">
      <c r="A602" s="366"/>
      <c r="B602" s="392" t="s">
        <v>133</v>
      </c>
      <c r="C602" s="381" t="s">
        <v>415</v>
      </c>
      <c r="D602" s="381" t="s">
        <v>24</v>
      </c>
      <c r="E602" s="381" t="s">
        <v>428</v>
      </c>
      <c r="F602" s="381" t="s">
        <v>393</v>
      </c>
      <c r="G602" s="383" t="s">
        <v>134</v>
      </c>
      <c r="H602" s="391">
        <v>220000</v>
      </c>
      <c r="I602" s="385">
        <v>220000</v>
      </c>
      <c r="J602" s="385">
        <v>220000</v>
      </c>
      <c r="K602" s="386">
        <f t="shared" si="58"/>
        <v>100</v>
      </c>
    </row>
    <row r="603" spans="1:11" s="2" customFormat="1" ht="90">
      <c r="A603" s="366"/>
      <c r="B603" s="392" t="s">
        <v>656</v>
      </c>
      <c r="C603" s="381" t="s">
        <v>415</v>
      </c>
      <c r="D603" s="381" t="s">
        <v>24</v>
      </c>
      <c r="E603" s="381" t="s">
        <v>157</v>
      </c>
      <c r="F603" s="381" t="s">
        <v>276</v>
      </c>
      <c r="G603" s="383"/>
      <c r="H603" s="391">
        <f aca="true" t="shared" si="61" ref="H603:J604">H604</f>
        <v>400000</v>
      </c>
      <c r="I603" s="385">
        <f t="shared" si="61"/>
        <v>400000</v>
      </c>
      <c r="J603" s="385">
        <f t="shared" si="61"/>
        <v>400000</v>
      </c>
      <c r="K603" s="386">
        <f t="shared" si="58"/>
        <v>100</v>
      </c>
    </row>
    <row r="604" spans="1:11" s="2" customFormat="1" ht="72">
      <c r="A604" s="366"/>
      <c r="B604" s="392" t="s">
        <v>526</v>
      </c>
      <c r="C604" s="381" t="s">
        <v>415</v>
      </c>
      <c r="D604" s="381" t="s">
        <v>24</v>
      </c>
      <c r="E604" s="381" t="s">
        <v>157</v>
      </c>
      <c r="F604" s="381" t="s">
        <v>393</v>
      </c>
      <c r="G604" s="383"/>
      <c r="H604" s="391">
        <f t="shared" si="61"/>
        <v>400000</v>
      </c>
      <c r="I604" s="385">
        <f t="shared" si="61"/>
        <v>400000</v>
      </c>
      <c r="J604" s="385">
        <f t="shared" si="61"/>
        <v>400000</v>
      </c>
      <c r="K604" s="386">
        <f t="shared" si="58"/>
        <v>100</v>
      </c>
    </row>
    <row r="605" spans="1:11" s="2" customFormat="1" ht="18">
      <c r="A605" s="366"/>
      <c r="B605" s="392" t="s">
        <v>133</v>
      </c>
      <c r="C605" s="381" t="s">
        <v>415</v>
      </c>
      <c r="D605" s="381" t="s">
        <v>24</v>
      </c>
      <c r="E605" s="381" t="s">
        <v>157</v>
      </c>
      <c r="F605" s="381" t="s">
        <v>393</v>
      </c>
      <c r="G605" s="383" t="s">
        <v>134</v>
      </c>
      <c r="H605" s="391">
        <v>400000</v>
      </c>
      <c r="I605" s="385">
        <v>400000</v>
      </c>
      <c r="J605" s="385">
        <v>400000</v>
      </c>
      <c r="K605" s="386">
        <f t="shared" si="58"/>
        <v>100</v>
      </c>
    </row>
    <row r="606" spans="1:11" s="2" customFormat="1" ht="72">
      <c r="A606" s="366"/>
      <c r="B606" s="392" t="s">
        <v>657</v>
      </c>
      <c r="C606" s="381" t="s">
        <v>415</v>
      </c>
      <c r="D606" s="381" t="s">
        <v>24</v>
      </c>
      <c r="E606" s="381" t="s">
        <v>429</v>
      </c>
      <c r="F606" s="381" t="s">
        <v>276</v>
      </c>
      <c r="G606" s="383"/>
      <c r="H606" s="391">
        <f aca="true" t="shared" si="62" ref="H606:J607">H607</f>
        <v>500000</v>
      </c>
      <c r="I606" s="385">
        <f t="shared" si="62"/>
        <v>500000</v>
      </c>
      <c r="J606" s="385">
        <f t="shared" si="62"/>
        <v>499832.49</v>
      </c>
      <c r="K606" s="386">
        <f t="shared" si="58"/>
        <v>99.966498</v>
      </c>
    </row>
    <row r="607" spans="1:11" s="2" customFormat="1" ht="72">
      <c r="A607" s="366"/>
      <c r="B607" s="392" t="s">
        <v>526</v>
      </c>
      <c r="C607" s="381" t="s">
        <v>415</v>
      </c>
      <c r="D607" s="381" t="s">
        <v>24</v>
      </c>
      <c r="E607" s="381" t="s">
        <v>429</v>
      </c>
      <c r="F607" s="381" t="s">
        <v>393</v>
      </c>
      <c r="G607" s="383"/>
      <c r="H607" s="391">
        <f t="shared" si="62"/>
        <v>500000</v>
      </c>
      <c r="I607" s="385">
        <f t="shared" si="62"/>
        <v>500000</v>
      </c>
      <c r="J607" s="385">
        <f t="shared" si="62"/>
        <v>499832.49</v>
      </c>
      <c r="K607" s="386">
        <f t="shared" si="58"/>
        <v>99.966498</v>
      </c>
    </row>
    <row r="608" spans="1:11" s="2" customFormat="1" ht="18">
      <c r="A608" s="366"/>
      <c r="B608" s="392" t="s">
        <v>133</v>
      </c>
      <c r="C608" s="381" t="s">
        <v>415</v>
      </c>
      <c r="D608" s="381" t="s">
        <v>24</v>
      </c>
      <c r="E608" s="381" t="s">
        <v>429</v>
      </c>
      <c r="F608" s="381" t="s">
        <v>393</v>
      </c>
      <c r="G608" s="383" t="s">
        <v>134</v>
      </c>
      <c r="H608" s="391">
        <v>500000</v>
      </c>
      <c r="I608" s="385">
        <v>500000</v>
      </c>
      <c r="J608" s="385">
        <v>499832.49</v>
      </c>
      <c r="K608" s="386">
        <f t="shared" si="58"/>
        <v>99.966498</v>
      </c>
    </row>
    <row r="609" spans="1:11" s="2" customFormat="1" ht="92.25" customHeight="1">
      <c r="A609" s="366"/>
      <c r="B609" s="392" t="s">
        <v>658</v>
      </c>
      <c r="C609" s="381" t="s">
        <v>415</v>
      </c>
      <c r="D609" s="381" t="s">
        <v>24</v>
      </c>
      <c r="E609" s="381" t="s">
        <v>430</v>
      </c>
      <c r="F609" s="381" t="s">
        <v>276</v>
      </c>
      <c r="G609" s="383"/>
      <c r="H609" s="391">
        <f aca="true" t="shared" si="63" ref="H609:J610">H610</f>
        <v>100000</v>
      </c>
      <c r="I609" s="385">
        <f t="shared" si="63"/>
        <v>100000</v>
      </c>
      <c r="J609" s="385">
        <f t="shared" si="63"/>
        <v>0</v>
      </c>
      <c r="K609" s="386">
        <f t="shared" si="58"/>
        <v>0</v>
      </c>
    </row>
    <row r="610" spans="1:11" s="2" customFormat="1" ht="72">
      <c r="A610" s="366"/>
      <c r="B610" s="392" t="s">
        <v>526</v>
      </c>
      <c r="C610" s="381" t="s">
        <v>415</v>
      </c>
      <c r="D610" s="381" t="s">
        <v>24</v>
      </c>
      <c r="E610" s="381" t="s">
        <v>430</v>
      </c>
      <c r="F610" s="381" t="s">
        <v>393</v>
      </c>
      <c r="G610" s="383"/>
      <c r="H610" s="391">
        <f t="shared" si="63"/>
        <v>100000</v>
      </c>
      <c r="I610" s="385">
        <f t="shared" si="63"/>
        <v>100000</v>
      </c>
      <c r="J610" s="385">
        <f t="shared" si="63"/>
        <v>0</v>
      </c>
      <c r="K610" s="386">
        <f t="shared" si="58"/>
        <v>0</v>
      </c>
    </row>
    <row r="611" spans="1:11" s="2" customFormat="1" ht="18">
      <c r="A611" s="366"/>
      <c r="B611" s="392" t="s">
        <v>133</v>
      </c>
      <c r="C611" s="381" t="s">
        <v>415</v>
      </c>
      <c r="D611" s="381" t="s">
        <v>24</v>
      </c>
      <c r="E611" s="381" t="s">
        <v>430</v>
      </c>
      <c r="F611" s="381" t="s">
        <v>393</v>
      </c>
      <c r="G611" s="383" t="s">
        <v>134</v>
      </c>
      <c r="H611" s="391">
        <v>100000</v>
      </c>
      <c r="I611" s="385">
        <v>100000</v>
      </c>
      <c r="J611" s="385">
        <v>0</v>
      </c>
      <c r="K611" s="386">
        <f t="shared" si="58"/>
        <v>0</v>
      </c>
    </row>
    <row r="612" spans="1:11" s="2" customFormat="1" ht="36">
      <c r="A612" s="366"/>
      <c r="B612" s="392" t="s">
        <v>659</v>
      </c>
      <c r="C612" s="381" t="s">
        <v>415</v>
      </c>
      <c r="D612" s="381" t="s">
        <v>24</v>
      </c>
      <c r="E612" s="381" t="s">
        <v>439</v>
      </c>
      <c r="F612" s="381" t="s">
        <v>276</v>
      </c>
      <c r="G612" s="383"/>
      <c r="H612" s="391">
        <f aca="true" t="shared" si="64" ref="H612:J613">H613</f>
        <v>1520356</v>
      </c>
      <c r="I612" s="385">
        <f t="shared" si="64"/>
        <v>1520356</v>
      </c>
      <c r="J612" s="385">
        <f t="shared" si="64"/>
        <v>1520355.58</v>
      </c>
      <c r="K612" s="386">
        <f t="shared" si="58"/>
        <v>99.99997237489114</v>
      </c>
    </row>
    <row r="613" spans="1:11" s="2" customFormat="1" ht="72">
      <c r="A613" s="366"/>
      <c r="B613" s="392" t="s">
        <v>526</v>
      </c>
      <c r="C613" s="381" t="s">
        <v>415</v>
      </c>
      <c r="D613" s="381" t="s">
        <v>24</v>
      </c>
      <c r="E613" s="381" t="s">
        <v>439</v>
      </c>
      <c r="F613" s="381" t="s">
        <v>393</v>
      </c>
      <c r="G613" s="383"/>
      <c r="H613" s="391">
        <f t="shared" si="64"/>
        <v>1520356</v>
      </c>
      <c r="I613" s="385">
        <f t="shared" si="64"/>
        <v>1520356</v>
      </c>
      <c r="J613" s="385">
        <f t="shared" si="64"/>
        <v>1520355.58</v>
      </c>
      <c r="K613" s="386">
        <f t="shared" si="58"/>
        <v>99.99997237489114</v>
      </c>
    </row>
    <row r="614" spans="1:11" s="2" customFormat="1" ht="18">
      <c r="A614" s="366"/>
      <c r="B614" s="392" t="s">
        <v>133</v>
      </c>
      <c r="C614" s="381" t="s">
        <v>415</v>
      </c>
      <c r="D614" s="381" t="s">
        <v>24</v>
      </c>
      <c r="E614" s="381" t="s">
        <v>439</v>
      </c>
      <c r="F614" s="381" t="s">
        <v>393</v>
      </c>
      <c r="G614" s="383" t="s">
        <v>134</v>
      </c>
      <c r="H614" s="391">
        <v>1520356</v>
      </c>
      <c r="I614" s="385">
        <v>1520356</v>
      </c>
      <c r="J614" s="385">
        <v>1520355.58</v>
      </c>
      <c r="K614" s="386">
        <f t="shared" si="58"/>
        <v>99.99997237489114</v>
      </c>
    </row>
    <row r="615" spans="1:11" s="2" customFormat="1" ht="36">
      <c r="A615" s="366"/>
      <c r="B615" s="392" t="s">
        <v>660</v>
      </c>
      <c r="C615" s="381" t="s">
        <v>415</v>
      </c>
      <c r="D615" s="381" t="s">
        <v>24</v>
      </c>
      <c r="E615" s="381" t="s">
        <v>435</v>
      </c>
      <c r="F615" s="381" t="s">
        <v>276</v>
      </c>
      <c r="G615" s="383"/>
      <c r="H615" s="391">
        <f aca="true" t="shared" si="65" ref="H615:J616">H616</f>
        <v>588000</v>
      </c>
      <c r="I615" s="385">
        <f t="shared" si="65"/>
        <v>588000</v>
      </c>
      <c r="J615" s="385">
        <f t="shared" si="65"/>
        <v>588000</v>
      </c>
      <c r="K615" s="386">
        <f t="shared" si="58"/>
        <v>100</v>
      </c>
    </row>
    <row r="616" spans="1:11" s="2" customFormat="1" ht="72">
      <c r="A616" s="366"/>
      <c r="B616" s="392" t="s">
        <v>526</v>
      </c>
      <c r="C616" s="381" t="s">
        <v>415</v>
      </c>
      <c r="D616" s="381" t="s">
        <v>24</v>
      </c>
      <c r="E616" s="381" t="s">
        <v>435</v>
      </c>
      <c r="F616" s="381" t="s">
        <v>393</v>
      </c>
      <c r="G616" s="383"/>
      <c r="H616" s="391">
        <f t="shared" si="65"/>
        <v>588000</v>
      </c>
      <c r="I616" s="385">
        <f t="shared" si="65"/>
        <v>588000</v>
      </c>
      <c r="J616" s="385">
        <f t="shared" si="65"/>
        <v>588000</v>
      </c>
      <c r="K616" s="386">
        <f t="shared" si="58"/>
        <v>100</v>
      </c>
    </row>
    <row r="617" spans="1:11" s="2" customFormat="1" ht="18">
      <c r="A617" s="366"/>
      <c r="B617" s="392" t="s">
        <v>133</v>
      </c>
      <c r="C617" s="381" t="s">
        <v>415</v>
      </c>
      <c r="D617" s="381" t="s">
        <v>24</v>
      </c>
      <c r="E617" s="381" t="s">
        <v>435</v>
      </c>
      <c r="F617" s="381" t="s">
        <v>393</v>
      </c>
      <c r="G617" s="383" t="s">
        <v>134</v>
      </c>
      <c r="H617" s="391">
        <v>588000</v>
      </c>
      <c r="I617" s="385">
        <v>588000</v>
      </c>
      <c r="J617" s="385">
        <v>588000</v>
      </c>
      <c r="K617" s="386">
        <f t="shared" si="58"/>
        <v>100</v>
      </c>
    </row>
    <row r="618" spans="1:11" s="2" customFormat="1" ht="94.5" customHeight="1">
      <c r="A618" s="366"/>
      <c r="B618" s="392" t="s">
        <v>661</v>
      </c>
      <c r="C618" s="381" t="s">
        <v>415</v>
      </c>
      <c r="D618" s="381" t="s">
        <v>24</v>
      </c>
      <c r="E618" s="381" t="s">
        <v>431</v>
      </c>
      <c r="F618" s="381" t="s">
        <v>276</v>
      </c>
      <c r="G618" s="383"/>
      <c r="H618" s="391">
        <f aca="true" t="shared" si="66" ref="H618:J619">H619</f>
        <v>2385000</v>
      </c>
      <c r="I618" s="385">
        <f t="shared" si="66"/>
        <v>2385000</v>
      </c>
      <c r="J618" s="385">
        <f t="shared" si="66"/>
        <v>2385000</v>
      </c>
      <c r="K618" s="386">
        <f t="shared" si="58"/>
        <v>100</v>
      </c>
    </row>
    <row r="619" spans="1:11" s="2" customFormat="1" ht="72">
      <c r="A619" s="366"/>
      <c r="B619" s="392" t="s">
        <v>526</v>
      </c>
      <c r="C619" s="381" t="s">
        <v>415</v>
      </c>
      <c r="D619" s="381" t="s">
        <v>24</v>
      </c>
      <c r="E619" s="381" t="s">
        <v>431</v>
      </c>
      <c r="F619" s="381" t="s">
        <v>393</v>
      </c>
      <c r="G619" s="383"/>
      <c r="H619" s="391">
        <f t="shared" si="66"/>
        <v>2385000</v>
      </c>
      <c r="I619" s="385">
        <f t="shared" si="66"/>
        <v>2385000</v>
      </c>
      <c r="J619" s="385">
        <f t="shared" si="66"/>
        <v>2385000</v>
      </c>
      <c r="K619" s="386">
        <f t="shared" si="58"/>
        <v>100</v>
      </c>
    </row>
    <row r="620" spans="1:11" s="2" customFormat="1" ht="18">
      <c r="A620" s="366"/>
      <c r="B620" s="392" t="s">
        <v>133</v>
      </c>
      <c r="C620" s="381" t="s">
        <v>415</v>
      </c>
      <c r="D620" s="381" t="s">
        <v>24</v>
      </c>
      <c r="E620" s="381" t="s">
        <v>431</v>
      </c>
      <c r="F620" s="381" t="s">
        <v>393</v>
      </c>
      <c r="G620" s="383" t="s">
        <v>134</v>
      </c>
      <c r="H620" s="391">
        <v>2385000</v>
      </c>
      <c r="I620" s="385">
        <v>2385000</v>
      </c>
      <c r="J620" s="385">
        <v>2385000</v>
      </c>
      <c r="K620" s="386">
        <f t="shared" si="58"/>
        <v>100</v>
      </c>
    </row>
    <row r="621" spans="1:11" s="2" customFormat="1" ht="56.25" customHeight="1">
      <c r="A621" s="366"/>
      <c r="B621" s="392" t="s">
        <v>662</v>
      </c>
      <c r="C621" s="381" t="s">
        <v>415</v>
      </c>
      <c r="D621" s="381" t="s">
        <v>24</v>
      </c>
      <c r="E621" s="381" t="s">
        <v>663</v>
      </c>
      <c r="F621" s="381" t="s">
        <v>276</v>
      </c>
      <c r="G621" s="383"/>
      <c r="H621" s="391">
        <f aca="true" t="shared" si="67" ref="H621:J622">H622</f>
        <v>600000</v>
      </c>
      <c r="I621" s="385">
        <f t="shared" si="67"/>
        <v>600000</v>
      </c>
      <c r="J621" s="385">
        <f t="shared" si="67"/>
        <v>599000</v>
      </c>
      <c r="K621" s="386">
        <f t="shared" si="58"/>
        <v>99.83333333333333</v>
      </c>
    </row>
    <row r="622" spans="1:11" s="2" customFormat="1" ht="72">
      <c r="A622" s="366"/>
      <c r="B622" s="392" t="s">
        <v>526</v>
      </c>
      <c r="C622" s="381" t="s">
        <v>415</v>
      </c>
      <c r="D622" s="381" t="s">
        <v>24</v>
      </c>
      <c r="E622" s="381" t="s">
        <v>663</v>
      </c>
      <c r="F622" s="381" t="s">
        <v>393</v>
      </c>
      <c r="G622" s="383"/>
      <c r="H622" s="391">
        <f t="shared" si="67"/>
        <v>600000</v>
      </c>
      <c r="I622" s="385">
        <f t="shared" si="67"/>
        <v>600000</v>
      </c>
      <c r="J622" s="385">
        <f t="shared" si="67"/>
        <v>599000</v>
      </c>
      <c r="K622" s="386">
        <f t="shared" si="58"/>
        <v>99.83333333333333</v>
      </c>
    </row>
    <row r="623" spans="1:11" s="2" customFormat="1" ht="18">
      <c r="A623" s="366"/>
      <c r="B623" s="392" t="s">
        <v>133</v>
      </c>
      <c r="C623" s="381" t="s">
        <v>415</v>
      </c>
      <c r="D623" s="381" t="s">
        <v>24</v>
      </c>
      <c r="E623" s="381" t="s">
        <v>663</v>
      </c>
      <c r="F623" s="381" t="s">
        <v>393</v>
      </c>
      <c r="G623" s="383" t="s">
        <v>134</v>
      </c>
      <c r="H623" s="391">
        <v>600000</v>
      </c>
      <c r="I623" s="385">
        <v>600000</v>
      </c>
      <c r="J623" s="385">
        <v>599000</v>
      </c>
      <c r="K623" s="386">
        <f t="shared" si="58"/>
        <v>99.83333333333333</v>
      </c>
    </row>
    <row r="624" spans="1:11" s="2" customFormat="1" ht="54">
      <c r="A624" s="366"/>
      <c r="B624" s="392" t="s">
        <v>664</v>
      </c>
      <c r="C624" s="381" t="s">
        <v>415</v>
      </c>
      <c r="D624" s="381" t="s">
        <v>24</v>
      </c>
      <c r="E624" s="381" t="s">
        <v>665</v>
      </c>
      <c r="F624" s="381" t="s">
        <v>276</v>
      </c>
      <c r="G624" s="383"/>
      <c r="H624" s="391">
        <f aca="true" t="shared" si="68" ref="H624:J625">H625</f>
        <v>3691330</v>
      </c>
      <c r="I624" s="385">
        <f t="shared" si="68"/>
        <v>3691330</v>
      </c>
      <c r="J624" s="385">
        <f t="shared" si="68"/>
        <v>3691330</v>
      </c>
      <c r="K624" s="386">
        <f t="shared" si="58"/>
        <v>100</v>
      </c>
    </row>
    <row r="625" spans="1:11" s="2" customFormat="1" ht="72">
      <c r="A625" s="366"/>
      <c r="B625" s="392" t="s">
        <v>526</v>
      </c>
      <c r="C625" s="381" t="s">
        <v>415</v>
      </c>
      <c r="D625" s="381" t="s">
        <v>24</v>
      </c>
      <c r="E625" s="381" t="s">
        <v>665</v>
      </c>
      <c r="F625" s="381" t="s">
        <v>393</v>
      </c>
      <c r="G625" s="383"/>
      <c r="H625" s="391">
        <f t="shared" si="68"/>
        <v>3691330</v>
      </c>
      <c r="I625" s="385">
        <f t="shared" si="68"/>
        <v>3691330</v>
      </c>
      <c r="J625" s="385">
        <f t="shared" si="68"/>
        <v>3691330</v>
      </c>
      <c r="K625" s="386">
        <f t="shared" si="58"/>
        <v>100</v>
      </c>
    </row>
    <row r="626" spans="1:11" s="2" customFormat="1" ht="18">
      <c r="A626" s="366"/>
      <c r="B626" s="392" t="s">
        <v>133</v>
      </c>
      <c r="C626" s="381" t="s">
        <v>415</v>
      </c>
      <c r="D626" s="381" t="s">
        <v>24</v>
      </c>
      <c r="E626" s="381" t="s">
        <v>665</v>
      </c>
      <c r="F626" s="381" t="s">
        <v>393</v>
      </c>
      <c r="G626" s="383" t="s">
        <v>134</v>
      </c>
      <c r="H626" s="391">
        <v>3691330</v>
      </c>
      <c r="I626" s="385">
        <v>3691330</v>
      </c>
      <c r="J626" s="385">
        <v>3691330</v>
      </c>
      <c r="K626" s="386">
        <f t="shared" si="58"/>
        <v>100</v>
      </c>
    </row>
    <row r="627" spans="1:11" s="2" customFormat="1" ht="36">
      <c r="A627" s="366"/>
      <c r="B627" s="392" t="s">
        <v>666</v>
      </c>
      <c r="C627" s="381" t="s">
        <v>415</v>
      </c>
      <c r="D627" s="381" t="s">
        <v>24</v>
      </c>
      <c r="E627" s="381" t="s">
        <v>667</v>
      </c>
      <c r="F627" s="381" t="s">
        <v>276</v>
      </c>
      <c r="G627" s="383"/>
      <c r="H627" s="391">
        <f aca="true" t="shared" si="69" ref="H627:J628">H628</f>
        <v>3199000</v>
      </c>
      <c r="I627" s="385">
        <f t="shared" si="69"/>
        <v>3199000</v>
      </c>
      <c r="J627" s="385">
        <f t="shared" si="69"/>
        <v>3199000</v>
      </c>
      <c r="K627" s="386">
        <f t="shared" si="58"/>
        <v>100</v>
      </c>
    </row>
    <row r="628" spans="1:11" s="2" customFormat="1" ht="72">
      <c r="A628" s="366"/>
      <c r="B628" s="392" t="s">
        <v>526</v>
      </c>
      <c r="C628" s="381" t="s">
        <v>415</v>
      </c>
      <c r="D628" s="381" t="s">
        <v>24</v>
      </c>
      <c r="E628" s="381" t="s">
        <v>667</v>
      </c>
      <c r="F628" s="381" t="s">
        <v>393</v>
      </c>
      <c r="G628" s="383"/>
      <c r="H628" s="391">
        <f t="shared" si="69"/>
        <v>3199000</v>
      </c>
      <c r="I628" s="385">
        <f t="shared" si="69"/>
        <v>3199000</v>
      </c>
      <c r="J628" s="385">
        <f t="shared" si="69"/>
        <v>3199000</v>
      </c>
      <c r="K628" s="386">
        <f t="shared" si="58"/>
        <v>100</v>
      </c>
    </row>
    <row r="629" spans="1:11" s="2" customFormat="1" ht="18">
      <c r="A629" s="366"/>
      <c r="B629" s="392" t="s">
        <v>133</v>
      </c>
      <c r="C629" s="381" t="s">
        <v>415</v>
      </c>
      <c r="D629" s="381" t="s">
        <v>24</v>
      </c>
      <c r="E629" s="381" t="s">
        <v>667</v>
      </c>
      <c r="F629" s="381" t="s">
        <v>393</v>
      </c>
      <c r="G629" s="383" t="s">
        <v>134</v>
      </c>
      <c r="H629" s="391">
        <v>3199000</v>
      </c>
      <c r="I629" s="385">
        <v>3199000</v>
      </c>
      <c r="J629" s="385">
        <v>3199000</v>
      </c>
      <c r="K629" s="386">
        <f t="shared" si="58"/>
        <v>100</v>
      </c>
    </row>
    <row r="630" spans="1:11" s="2" customFormat="1" ht="111" customHeight="1">
      <c r="A630" s="366"/>
      <c r="B630" s="392" t="s">
        <v>668</v>
      </c>
      <c r="C630" s="381" t="s">
        <v>415</v>
      </c>
      <c r="D630" s="381" t="s">
        <v>24</v>
      </c>
      <c r="E630" s="381" t="s">
        <v>669</v>
      </c>
      <c r="F630" s="381" t="s">
        <v>276</v>
      </c>
      <c r="G630" s="383"/>
      <c r="H630" s="391">
        <f aca="true" t="shared" si="70" ref="H630:J631">H631</f>
        <v>1100000</v>
      </c>
      <c r="I630" s="385">
        <f t="shared" si="70"/>
        <v>1100000</v>
      </c>
      <c r="J630" s="385">
        <f t="shared" si="70"/>
        <v>1100000</v>
      </c>
      <c r="K630" s="386">
        <f t="shared" si="58"/>
        <v>100</v>
      </c>
    </row>
    <row r="631" spans="1:11" s="2" customFormat="1" ht="72">
      <c r="A631" s="366"/>
      <c r="B631" s="392" t="s">
        <v>526</v>
      </c>
      <c r="C631" s="381" t="s">
        <v>415</v>
      </c>
      <c r="D631" s="381" t="s">
        <v>24</v>
      </c>
      <c r="E631" s="381" t="s">
        <v>669</v>
      </c>
      <c r="F631" s="381" t="s">
        <v>393</v>
      </c>
      <c r="G631" s="383"/>
      <c r="H631" s="391">
        <f t="shared" si="70"/>
        <v>1100000</v>
      </c>
      <c r="I631" s="385">
        <f t="shared" si="70"/>
        <v>1100000</v>
      </c>
      <c r="J631" s="385">
        <f t="shared" si="70"/>
        <v>1100000</v>
      </c>
      <c r="K631" s="386">
        <f t="shared" si="58"/>
        <v>100</v>
      </c>
    </row>
    <row r="632" spans="1:11" s="2" customFormat="1" ht="18">
      <c r="A632" s="366"/>
      <c r="B632" s="392" t="s">
        <v>133</v>
      </c>
      <c r="C632" s="381" t="s">
        <v>415</v>
      </c>
      <c r="D632" s="381" t="s">
        <v>24</v>
      </c>
      <c r="E632" s="381" t="s">
        <v>669</v>
      </c>
      <c r="F632" s="381" t="s">
        <v>393</v>
      </c>
      <c r="G632" s="383" t="s">
        <v>134</v>
      </c>
      <c r="H632" s="391">
        <v>1100000</v>
      </c>
      <c r="I632" s="385">
        <v>1100000</v>
      </c>
      <c r="J632" s="385">
        <v>1100000</v>
      </c>
      <c r="K632" s="386">
        <f t="shared" si="58"/>
        <v>100</v>
      </c>
    </row>
    <row r="633" spans="1:11" s="2" customFormat="1" ht="72">
      <c r="A633" s="366"/>
      <c r="B633" s="392" t="s">
        <v>670</v>
      </c>
      <c r="C633" s="381" t="s">
        <v>415</v>
      </c>
      <c r="D633" s="381" t="s">
        <v>24</v>
      </c>
      <c r="E633" s="381" t="s">
        <v>671</v>
      </c>
      <c r="F633" s="381" t="s">
        <v>276</v>
      </c>
      <c r="G633" s="383"/>
      <c r="H633" s="391">
        <f aca="true" t="shared" si="71" ref="H633:J634">H634</f>
        <v>342196</v>
      </c>
      <c r="I633" s="385">
        <f t="shared" si="71"/>
        <v>342196</v>
      </c>
      <c r="J633" s="385">
        <f t="shared" si="71"/>
        <v>342196</v>
      </c>
      <c r="K633" s="386">
        <f t="shared" si="58"/>
        <v>100</v>
      </c>
    </row>
    <row r="634" spans="1:11" s="2" customFormat="1" ht="72">
      <c r="A634" s="366"/>
      <c r="B634" s="392" t="s">
        <v>526</v>
      </c>
      <c r="C634" s="381" t="s">
        <v>415</v>
      </c>
      <c r="D634" s="381" t="s">
        <v>24</v>
      </c>
      <c r="E634" s="381" t="s">
        <v>671</v>
      </c>
      <c r="F634" s="381" t="s">
        <v>393</v>
      </c>
      <c r="G634" s="383"/>
      <c r="H634" s="391">
        <f t="shared" si="71"/>
        <v>342196</v>
      </c>
      <c r="I634" s="385">
        <f t="shared" si="71"/>
        <v>342196</v>
      </c>
      <c r="J634" s="385">
        <f t="shared" si="71"/>
        <v>342196</v>
      </c>
      <c r="K634" s="386">
        <f t="shared" si="58"/>
        <v>100</v>
      </c>
    </row>
    <row r="635" spans="1:11" s="2" customFormat="1" ht="18">
      <c r="A635" s="366"/>
      <c r="B635" s="392" t="s">
        <v>133</v>
      </c>
      <c r="C635" s="381" t="s">
        <v>415</v>
      </c>
      <c r="D635" s="381" t="s">
        <v>24</v>
      </c>
      <c r="E635" s="381" t="s">
        <v>671</v>
      </c>
      <c r="F635" s="381" t="s">
        <v>393</v>
      </c>
      <c r="G635" s="383" t="s">
        <v>134</v>
      </c>
      <c r="H635" s="391">
        <v>342196</v>
      </c>
      <c r="I635" s="385">
        <v>342196</v>
      </c>
      <c r="J635" s="385">
        <v>342196</v>
      </c>
      <c r="K635" s="386">
        <f t="shared" si="58"/>
        <v>100</v>
      </c>
    </row>
    <row r="636" spans="1:11" s="2" customFormat="1" ht="54">
      <c r="A636" s="366"/>
      <c r="B636" s="392" t="s">
        <v>672</v>
      </c>
      <c r="C636" s="381" t="s">
        <v>415</v>
      </c>
      <c r="D636" s="381" t="s">
        <v>24</v>
      </c>
      <c r="E636" s="381" t="s">
        <v>673</v>
      </c>
      <c r="F636" s="381" t="s">
        <v>276</v>
      </c>
      <c r="G636" s="383"/>
      <c r="H636" s="391">
        <f aca="true" t="shared" si="72" ref="H636:J637">H637</f>
        <v>1062000</v>
      </c>
      <c r="I636" s="385">
        <f t="shared" si="72"/>
        <v>1062000</v>
      </c>
      <c r="J636" s="385">
        <f t="shared" si="72"/>
        <v>1050680.2</v>
      </c>
      <c r="K636" s="386">
        <f t="shared" si="58"/>
        <v>98.9341054613936</v>
      </c>
    </row>
    <row r="637" spans="1:11" s="2" customFormat="1" ht="72">
      <c r="A637" s="366"/>
      <c r="B637" s="392" t="s">
        <v>526</v>
      </c>
      <c r="C637" s="381" t="s">
        <v>415</v>
      </c>
      <c r="D637" s="381" t="s">
        <v>24</v>
      </c>
      <c r="E637" s="381" t="s">
        <v>673</v>
      </c>
      <c r="F637" s="381" t="s">
        <v>393</v>
      </c>
      <c r="G637" s="383"/>
      <c r="H637" s="391">
        <f t="shared" si="72"/>
        <v>1062000</v>
      </c>
      <c r="I637" s="385">
        <f t="shared" si="72"/>
        <v>1062000</v>
      </c>
      <c r="J637" s="385">
        <f t="shared" si="72"/>
        <v>1050680.2</v>
      </c>
      <c r="K637" s="386">
        <f t="shared" si="58"/>
        <v>98.9341054613936</v>
      </c>
    </row>
    <row r="638" spans="1:11" s="2" customFormat="1" ht="18">
      <c r="A638" s="366"/>
      <c r="B638" s="392" t="s">
        <v>133</v>
      </c>
      <c r="C638" s="381" t="s">
        <v>415</v>
      </c>
      <c r="D638" s="381" t="s">
        <v>24</v>
      </c>
      <c r="E638" s="381" t="s">
        <v>673</v>
      </c>
      <c r="F638" s="381" t="s">
        <v>393</v>
      </c>
      <c r="G638" s="383" t="s">
        <v>134</v>
      </c>
      <c r="H638" s="391">
        <v>1062000</v>
      </c>
      <c r="I638" s="385">
        <v>1062000</v>
      </c>
      <c r="J638" s="385">
        <v>1050680.2</v>
      </c>
      <c r="K638" s="386">
        <f t="shared" si="58"/>
        <v>98.9341054613936</v>
      </c>
    </row>
    <row r="639" spans="1:11" s="2" customFormat="1" ht="108">
      <c r="A639" s="366"/>
      <c r="B639" s="392" t="s">
        <v>674</v>
      </c>
      <c r="C639" s="381" t="s">
        <v>415</v>
      </c>
      <c r="D639" s="381" t="s">
        <v>24</v>
      </c>
      <c r="E639" s="381" t="s">
        <v>675</v>
      </c>
      <c r="F639" s="381" t="s">
        <v>276</v>
      </c>
      <c r="G639" s="383"/>
      <c r="H639" s="391">
        <f aca="true" t="shared" si="73" ref="H639:J640">H640</f>
        <v>1198000</v>
      </c>
      <c r="I639" s="385">
        <f t="shared" si="73"/>
        <v>1198000</v>
      </c>
      <c r="J639" s="385">
        <f t="shared" si="73"/>
        <v>1198000</v>
      </c>
      <c r="K639" s="386">
        <f t="shared" si="58"/>
        <v>100</v>
      </c>
    </row>
    <row r="640" spans="1:11" s="2" customFormat="1" ht="72">
      <c r="A640" s="366"/>
      <c r="B640" s="392" t="s">
        <v>526</v>
      </c>
      <c r="C640" s="381" t="s">
        <v>415</v>
      </c>
      <c r="D640" s="381" t="s">
        <v>24</v>
      </c>
      <c r="E640" s="381" t="s">
        <v>675</v>
      </c>
      <c r="F640" s="381" t="s">
        <v>393</v>
      </c>
      <c r="G640" s="383"/>
      <c r="H640" s="391">
        <f t="shared" si="73"/>
        <v>1198000</v>
      </c>
      <c r="I640" s="385">
        <f t="shared" si="73"/>
        <v>1198000</v>
      </c>
      <c r="J640" s="385">
        <f t="shared" si="73"/>
        <v>1198000</v>
      </c>
      <c r="K640" s="386">
        <f t="shared" si="58"/>
        <v>100</v>
      </c>
    </row>
    <row r="641" spans="1:11" s="2" customFormat="1" ht="18">
      <c r="A641" s="366"/>
      <c r="B641" s="392" t="s">
        <v>133</v>
      </c>
      <c r="C641" s="381" t="s">
        <v>415</v>
      </c>
      <c r="D641" s="381" t="s">
        <v>24</v>
      </c>
      <c r="E641" s="381" t="s">
        <v>675</v>
      </c>
      <c r="F641" s="381" t="s">
        <v>393</v>
      </c>
      <c r="G641" s="383" t="s">
        <v>134</v>
      </c>
      <c r="H641" s="391">
        <v>1198000</v>
      </c>
      <c r="I641" s="385">
        <v>1198000</v>
      </c>
      <c r="J641" s="385">
        <v>1198000</v>
      </c>
      <c r="K641" s="386">
        <f t="shared" si="58"/>
        <v>100</v>
      </c>
    </row>
    <row r="642" spans="1:11" s="2" customFormat="1" ht="72">
      <c r="A642" s="366"/>
      <c r="B642" s="392" t="s">
        <v>676</v>
      </c>
      <c r="C642" s="381" t="s">
        <v>415</v>
      </c>
      <c r="D642" s="381" t="s">
        <v>24</v>
      </c>
      <c r="E642" s="381" t="s">
        <v>677</v>
      </c>
      <c r="F642" s="381" t="s">
        <v>276</v>
      </c>
      <c r="G642" s="383"/>
      <c r="H642" s="391">
        <f aca="true" t="shared" si="74" ref="H642:J643">H643</f>
        <v>1540000</v>
      </c>
      <c r="I642" s="385">
        <f t="shared" si="74"/>
        <v>1540000</v>
      </c>
      <c r="J642" s="385">
        <f t="shared" si="74"/>
        <v>1540000</v>
      </c>
      <c r="K642" s="386">
        <f t="shared" si="58"/>
        <v>100</v>
      </c>
    </row>
    <row r="643" spans="1:11" s="2" customFormat="1" ht="72">
      <c r="A643" s="366"/>
      <c r="B643" s="392" t="s">
        <v>526</v>
      </c>
      <c r="C643" s="381" t="s">
        <v>415</v>
      </c>
      <c r="D643" s="381" t="s">
        <v>24</v>
      </c>
      <c r="E643" s="381" t="s">
        <v>677</v>
      </c>
      <c r="F643" s="381" t="s">
        <v>393</v>
      </c>
      <c r="G643" s="383"/>
      <c r="H643" s="391">
        <f t="shared" si="74"/>
        <v>1540000</v>
      </c>
      <c r="I643" s="385">
        <f t="shared" si="74"/>
        <v>1540000</v>
      </c>
      <c r="J643" s="385">
        <f t="shared" si="74"/>
        <v>1540000</v>
      </c>
      <c r="K643" s="386">
        <f t="shared" si="58"/>
        <v>100</v>
      </c>
    </row>
    <row r="644" spans="1:11" s="2" customFormat="1" ht="18">
      <c r="A644" s="366"/>
      <c r="B644" s="392" t="s">
        <v>133</v>
      </c>
      <c r="C644" s="381" t="s">
        <v>415</v>
      </c>
      <c r="D644" s="381" t="s">
        <v>24</v>
      </c>
      <c r="E644" s="381" t="s">
        <v>677</v>
      </c>
      <c r="F644" s="381" t="s">
        <v>393</v>
      </c>
      <c r="G644" s="383" t="s">
        <v>134</v>
      </c>
      <c r="H644" s="391">
        <v>1540000</v>
      </c>
      <c r="I644" s="385">
        <v>1540000</v>
      </c>
      <c r="J644" s="385">
        <v>1540000</v>
      </c>
      <c r="K644" s="386">
        <f t="shared" si="58"/>
        <v>100</v>
      </c>
    </row>
    <row r="645" spans="1:11" s="2" customFormat="1" ht="18">
      <c r="A645" s="366"/>
      <c r="B645" s="392"/>
      <c r="C645" s="381"/>
      <c r="D645" s="381"/>
      <c r="E645" s="381"/>
      <c r="F645" s="381"/>
      <c r="G645" s="383"/>
      <c r="H645" s="391"/>
      <c r="I645" s="385"/>
      <c r="J645" s="385"/>
      <c r="K645" s="386"/>
    </row>
    <row r="646" spans="1:11" s="2" customFormat="1" ht="35.25" customHeight="1">
      <c r="A646" s="507">
        <v>18</v>
      </c>
      <c r="B646" s="629" t="s">
        <v>446</v>
      </c>
      <c r="C646" s="587" t="s">
        <v>390</v>
      </c>
      <c r="D646" s="587" t="s">
        <v>119</v>
      </c>
      <c r="E646" s="587" t="s">
        <v>275</v>
      </c>
      <c r="F646" s="587" t="s">
        <v>276</v>
      </c>
      <c r="G646" s="574"/>
      <c r="H646" s="433">
        <f>H647</f>
        <v>24222064.41</v>
      </c>
      <c r="I646" s="378">
        <f>I647</f>
        <v>24222064.41</v>
      </c>
      <c r="J646" s="378">
        <f>J647</f>
        <v>21135400</v>
      </c>
      <c r="K646" s="371">
        <f aca="true" t="shared" si="75" ref="K646:K653">J646/I646*100</f>
        <v>87.25680702621828</v>
      </c>
    </row>
    <row r="647" spans="1:11" s="2" customFormat="1" ht="18">
      <c r="A647" s="366"/>
      <c r="B647" s="392" t="s">
        <v>413</v>
      </c>
      <c r="C647" s="381" t="s">
        <v>390</v>
      </c>
      <c r="D647" s="381" t="s">
        <v>18</v>
      </c>
      <c r="E647" s="381" t="s">
        <v>275</v>
      </c>
      <c r="F647" s="381" t="s">
        <v>276</v>
      </c>
      <c r="G647" s="383"/>
      <c r="H647" s="391">
        <f>H650+H652+H648</f>
        <v>24222064.41</v>
      </c>
      <c r="I647" s="385">
        <f>I650+I652+I648</f>
        <v>24222064.41</v>
      </c>
      <c r="J647" s="385">
        <f>J650+J652+J648</f>
        <v>21135400</v>
      </c>
      <c r="K647" s="386">
        <f t="shared" si="75"/>
        <v>87.25680702621828</v>
      </c>
    </row>
    <row r="648" spans="1:11" s="2" customFormat="1" ht="36">
      <c r="A648" s="366"/>
      <c r="B648" s="392" t="s">
        <v>426</v>
      </c>
      <c r="C648" s="381" t="s">
        <v>390</v>
      </c>
      <c r="D648" s="381" t="s">
        <v>18</v>
      </c>
      <c r="E648" s="381" t="s">
        <v>275</v>
      </c>
      <c r="F648" s="381" t="s">
        <v>622</v>
      </c>
      <c r="G648" s="383"/>
      <c r="H648" s="391">
        <f>H649</f>
        <v>11660400</v>
      </c>
      <c r="I648" s="385">
        <f>I649</f>
        <v>11660400</v>
      </c>
      <c r="J648" s="385">
        <f>J649</f>
        <v>11244600</v>
      </c>
      <c r="K648" s="386">
        <f t="shared" si="75"/>
        <v>96.4340845940105</v>
      </c>
    </row>
    <row r="649" spans="1:11" s="2" customFormat="1" ht="36">
      <c r="A649" s="366"/>
      <c r="B649" s="392" t="s">
        <v>225</v>
      </c>
      <c r="C649" s="381" t="s">
        <v>390</v>
      </c>
      <c r="D649" s="381" t="s">
        <v>18</v>
      </c>
      <c r="E649" s="381" t="s">
        <v>275</v>
      </c>
      <c r="F649" s="381" t="s">
        <v>622</v>
      </c>
      <c r="G649" s="383" t="s">
        <v>123</v>
      </c>
      <c r="H649" s="391">
        <v>11660400</v>
      </c>
      <c r="I649" s="385">
        <v>11660400</v>
      </c>
      <c r="J649" s="385">
        <v>11244600</v>
      </c>
      <c r="K649" s="386">
        <f t="shared" si="75"/>
        <v>96.4340845940105</v>
      </c>
    </row>
    <row r="650" spans="1:11" s="2" customFormat="1" ht="36">
      <c r="A650" s="366"/>
      <c r="B650" s="392" t="s">
        <v>432</v>
      </c>
      <c r="C650" s="381" t="s">
        <v>390</v>
      </c>
      <c r="D650" s="381" t="s">
        <v>18</v>
      </c>
      <c r="E650" s="381" t="s">
        <v>275</v>
      </c>
      <c r="F650" s="381" t="s">
        <v>433</v>
      </c>
      <c r="G650" s="383"/>
      <c r="H650" s="391">
        <f>H651</f>
        <v>9890800</v>
      </c>
      <c r="I650" s="385">
        <f>I651</f>
        <v>9890800</v>
      </c>
      <c r="J650" s="385">
        <f>J651</f>
        <v>9890800</v>
      </c>
      <c r="K650" s="386">
        <f t="shared" si="75"/>
        <v>100</v>
      </c>
    </row>
    <row r="651" spans="1:11" s="2" customFormat="1" ht="18">
      <c r="A651" s="366"/>
      <c r="B651" s="392" t="s">
        <v>133</v>
      </c>
      <c r="C651" s="381" t="s">
        <v>390</v>
      </c>
      <c r="D651" s="381" t="s">
        <v>18</v>
      </c>
      <c r="E651" s="381" t="s">
        <v>275</v>
      </c>
      <c r="F651" s="381" t="s">
        <v>433</v>
      </c>
      <c r="G651" s="383">
        <v>500</v>
      </c>
      <c r="H651" s="391">
        <v>9890800</v>
      </c>
      <c r="I651" s="385">
        <v>9890800</v>
      </c>
      <c r="J651" s="385">
        <v>9890800</v>
      </c>
      <c r="K651" s="386">
        <f t="shared" si="75"/>
        <v>100</v>
      </c>
    </row>
    <row r="652" spans="1:11" s="2" customFormat="1" ht="36">
      <c r="A652" s="366"/>
      <c r="B652" s="392" t="s">
        <v>414</v>
      </c>
      <c r="C652" s="381" t="s">
        <v>390</v>
      </c>
      <c r="D652" s="381" t="s">
        <v>18</v>
      </c>
      <c r="E652" s="381" t="s">
        <v>275</v>
      </c>
      <c r="F652" s="381" t="s">
        <v>314</v>
      </c>
      <c r="G652" s="383"/>
      <c r="H652" s="391">
        <f>H653</f>
        <v>2670864.41</v>
      </c>
      <c r="I652" s="385">
        <f>I653</f>
        <v>2670864.41</v>
      </c>
      <c r="J652" s="385">
        <f>J653</f>
        <v>0</v>
      </c>
      <c r="K652" s="386">
        <f t="shared" si="75"/>
        <v>0</v>
      </c>
    </row>
    <row r="653" spans="1:11" s="2" customFormat="1" ht="18">
      <c r="A653" s="366"/>
      <c r="B653" s="392" t="s">
        <v>124</v>
      </c>
      <c r="C653" s="381" t="s">
        <v>390</v>
      </c>
      <c r="D653" s="381" t="s">
        <v>18</v>
      </c>
      <c r="E653" s="381" t="s">
        <v>275</v>
      </c>
      <c r="F653" s="381" t="s">
        <v>314</v>
      </c>
      <c r="G653" s="383" t="s">
        <v>125</v>
      </c>
      <c r="H653" s="391">
        <v>2670864.41</v>
      </c>
      <c r="I653" s="385">
        <v>2670864.41</v>
      </c>
      <c r="J653" s="385">
        <v>0</v>
      </c>
      <c r="K653" s="386">
        <f t="shared" si="75"/>
        <v>0</v>
      </c>
    </row>
    <row r="657" spans="1:8" s="518" customFormat="1" ht="18">
      <c r="A657" s="517" t="s">
        <v>340</v>
      </c>
      <c r="C657" s="519"/>
      <c r="H657" s="346"/>
    </row>
    <row r="658" spans="1:8" s="518" customFormat="1" ht="18">
      <c r="A658" s="517" t="s">
        <v>22</v>
      </c>
      <c r="H658" s="346"/>
    </row>
    <row r="659" spans="1:12" ht="18">
      <c r="A659" s="342" t="s">
        <v>87</v>
      </c>
      <c r="B659" s="520"/>
      <c r="C659" s="521"/>
      <c r="D659" s="522"/>
      <c r="I659" s="524"/>
      <c r="J659" s="525"/>
      <c r="K659" s="525" t="s">
        <v>339</v>
      </c>
      <c r="L659" s="526"/>
    </row>
    <row r="660" spans="5:8" ht="17.25">
      <c r="E660" s="526"/>
      <c r="F660" s="526"/>
      <c r="G660" s="526"/>
      <c r="H660" s="528"/>
    </row>
  </sheetData>
  <sheetProtection/>
  <autoFilter ref="A11:L653"/>
  <mergeCells count="4">
    <mergeCell ref="C9:F9"/>
    <mergeCell ref="C10:F10"/>
    <mergeCell ref="B5:J6"/>
    <mergeCell ref="I2:K2"/>
  </mergeCells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portrait" paperSize="9" scale="58" r:id="rId1"/>
  <headerFooter differentFirst="1"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D42"/>
  <sheetViews>
    <sheetView zoomScale="80" zoomScaleNormal="80" zoomScaleSheetLayoutView="70" workbookViewId="0" topLeftCell="A1">
      <selection activeCell="L10" sqref="L10"/>
    </sheetView>
  </sheetViews>
  <sheetFormatPr defaultColWidth="9.125" defaultRowHeight="12.75"/>
  <cols>
    <col min="1" max="1" width="54.00390625" style="625" customWidth="1"/>
    <col min="2" max="2" width="23.75390625" style="625" customWidth="1"/>
    <col min="3" max="3" width="28.00390625" style="624" customWidth="1"/>
    <col min="4" max="4" width="21.375" style="626" customWidth="1"/>
    <col min="5" max="5" width="12.375" style="624" customWidth="1"/>
    <col min="6" max="16384" width="9.125" style="624" customWidth="1"/>
  </cols>
  <sheetData>
    <row r="1" spans="2:4" s="2" customFormat="1" ht="18">
      <c r="B1" s="602"/>
      <c r="C1" s="647" t="s">
        <v>744</v>
      </c>
      <c r="D1" s="647"/>
    </row>
    <row r="2" spans="2:4" s="2" customFormat="1" ht="18">
      <c r="B2" s="602"/>
      <c r="C2" s="647" t="s">
        <v>745</v>
      </c>
      <c r="D2" s="647"/>
    </row>
    <row r="3" spans="2:4" s="2" customFormat="1" ht="18">
      <c r="B3" s="602"/>
      <c r="C3" s="647" t="s">
        <v>746</v>
      </c>
      <c r="D3" s="647"/>
    </row>
    <row r="4" spans="2:4" s="2" customFormat="1" ht="18">
      <c r="B4" s="602"/>
      <c r="C4" s="647" t="s">
        <v>751</v>
      </c>
      <c r="D4" s="647"/>
    </row>
    <row r="5" spans="2:4" s="2" customFormat="1" ht="18">
      <c r="B5" s="104"/>
      <c r="D5" s="603"/>
    </row>
    <row r="6" spans="2:4" s="2" customFormat="1" ht="18">
      <c r="B6" s="104"/>
      <c r="D6" s="603"/>
    </row>
    <row r="7" spans="3:4" s="2" customFormat="1" ht="18">
      <c r="C7" s="1"/>
      <c r="D7" s="603"/>
    </row>
    <row r="8" spans="2:4" s="2" customFormat="1" ht="18">
      <c r="B8" s="604" t="s">
        <v>447</v>
      </c>
      <c r="D8" s="603"/>
    </row>
    <row r="9" spans="2:4" s="2" customFormat="1" ht="18">
      <c r="B9" s="604" t="s">
        <v>576</v>
      </c>
      <c r="D9" s="603"/>
    </row>
    <row r="10" spans="1:4" s="2" customFormat="1" ht="18">
      <c r="A10" s="605"/>
      <c r="B10" s="605"/>
      <c r="C10" s="605"/>
      <c r="D10" s="605"/>
    </row>
    <row r="11" spans="1:4" s="609" customFormat="1" ht="15">
      <c r="A11" s="606"/>
      <c r="B11" s="606"/>
      <c r="C11" s="607"/>
      <c r="D11" s="608" t="s">
        <v>6</v>
      </c>
    </row>
    <row r="12" spans="1:4" s="37" customFormat="1" ht="18">
      <c r="A12" s="663" t="s">
        <v>15</v>
      </c>
      <c r="B12" s="664" t="s">
        <v>218</v>
      </c>
      <c r="C12" s="664"/>
      <c r="D12" s="662" t="s">
        <v>17</v>
      </c>
    </row>
    <row r="13" spans="1:4" s="37" customFormat="1" ht="106.5" customHeight="1">
      <c r="A13" s="663"/>
      <c r="B13" s="630" t="s">
        <v>219</v>
      </c>
      <c r="C13" s="610" t="s">
        <v>220</v>
      </c>
      <c r="D13" s="662"/>
    </row>
    <row r="14" spans="1:4" s="37" customFormat="1" ht="18">
      <c r="A14" s="598" t="s">
        <v>18</v>
      </c>
      <c r="B14" s="598" t="s">
        <v>24</v>
      </c>
      <c r="C14" s="611">
        <v>3</v>
      </c>
      <c r="D14" s="612">
        <v>4</v>
      </c>
    </row>
    <row r="15" spans="1:4" s="601" customFormat="1" ht="37.5" customHeight="1">
      <c r="A15" s="597" t="s">
        <v>569</v>
      </c>
      <c r="B15" s="598" t="s">
        <v>329</v>
      </c>
      <c r="C15" s="599" t="s">
        <v>570</v>
      </c>
      <c r="D15" s="600">
        <f>D16+D29</f>
        <v>-43071899.620000124</v>
      </c>
    </row>
    <row r="16" spans="1:4" s="601" customFormat="1" ht="36">
      <c r="A16" s="597" t="s">
        <v>79</v>
      </c>
      <c r="B16" s="598">
        <v>902</v>
      </c>
      <c r="C16" s="599"/>
      <c r="D16" s="600">
        <f>D17+D21</f>
        <v>-18511200</v>
      </c>
    </row>
    <row r="17" spans="1:4" s="601" customFormat="1" ht="41.25" customHeight="1">
      <c r="A17" s="597" t="s">
        <v>564</v>
      </c>
      <c r="B17" s="598" t="s">
        <v>329</v>
      </c>
      <c r="C17" s="599" t="s">
        <v>565</v>
      </c>
      <c r="D17" s="600">
        <f>D19</f>
        <v>-511200</v>
      </c>
    </row>
    <row r="18" spans="1:4" s="601" customFormat="1" ht="57" customHeight="1">
      <c r="A18" s="597" t="s">
        <v>566</v>
      </c>
      <c r="B18" s="598" t="s">
        <v>329</v>
      </c>
      <c r="C18" s="599" t="s">
        <v>561</v>
      </c>
      <c r="D18" s="600">
        <f>D19</f>
        <v>-511200</v>
      </c>
    </row>
    <row r="19" spans="1:4" s="601" customFormat="1" ht="78" customHeight="1">
      <c r="A19" s="597" t="s">
        <v>567</v>
      </c>
      <c r="B19" s="598" t="s">
        <v>329</v>
      </c>
      <c r="C19" s="599" t="s">
        <v>562</v>
      </c>
      <c r="D19" s="600">
        <f>D20</f>
        <v>-511200</v>
      </c>
    </row>
    <row r="20" spans="1:4" s="601" customFormat="1" ht="75.75" customHeight="1">
      <c r="A20" s="597" t="s">
        <v>568</v>
      </c>
      <c r="B20" s="598" t="s">
        <v>20</v>
      </c>
      <c r="C20" s="599" t="s">
        <v>563</v>
      </c>
      <c r="D20" s="600">
        <v>-511200</v>
      </c>
    </row>
    <row r="21" spans="1:4" s="601" customFormat="1" ht="36">
      <c r="A21" s="597" t="s">
        <v>725</v>
      </c>
      <c r="B21" s="598" t="s">
        <v>329</v>
      </c>
      <c r="C21" s="599" t="s">
        <v>726</v>
      </c>
      <c r="D21" s="600">
        <f>D22</f>
        <v>-18000000</v>
      </c>
    </row>
    <row r="22" spans="1:4" s="601" customFormat="1" ht="38.25" customHeight="1">
      <c r="A22" s="597" t="s">
        <v>727</v>
      </c>
      <c r="B22" s="598" t="s">
        <v>329</v>
      </c>
      <c r="C22" s="599" t="s">
        <v>728</v>
      </c>
      <c r="D22" s="600">
        <f>D23+D26</f>
        <v>-18000000</v>
      </c>
    </row>
    <row r="23" spans="1:4" s="601" customFormat="1" ht="38.25" customHeight="1">
      <c r="A23" s="597" t="s">
        <v>729</v>
      </c>
      <c r="B23" s="598" t="s">
        <v>329</v>
      </c>
      <c r="C23" s="599" t="s">
        <v>730</v>
      </c>
      <c r="D23" s="600">
        <f>D24</f>
        <v>-19000000</v>
      </c>
    </row>
    <row r="24" spans="1:4" s="601" customFormat="1" ht="59.25" customHeight="1">
      <c r="A24" s="597" t="s">
        <v>731</v>
      </c>
      <c r="B24" s="598" t="s">
        <v>329</v>
      </c>
      <c r="C24" s="599" t="s">
        <v>739</v>
      </c>
      <c r="D24" s="600">
        <v>-19000000</v>
      </c>
    </row>
    <row r="25" spans="1:4" s="601" customFormat="1" ht="76.5" customHeight="1">
      <c r="A25" s="597" t="s">
        <v>740</v>
      </c>
      <c r="B25" s="598" t="s">
        <v>20</v>
      </c>
      <c r="C25" s="599" t="s">
        <v>732</v>
      </c>
      <c r="D25" s="600">
        <v>-19000000</v>
      </c>
    </row>
    <row r="26" spans="1:4" s="601" customFormat="1" ht="59.25" customHeight="1">
      <c r="A26" s="597" t="s">
        <v>733</v>
      </c>
      <c r="B26" s="598" t="s">
        <v>329</v>
      </c>
      <c r="C26" s="599" t="s">
        <v>734</v>
      </c>
      <c r="D26" s="600">
        <f>D27</f>
        <v>1000000</v>
      </c>
    </row>
    <row r="27" spans="1:4" s="601" customFormat="1" ht="77.25" customHeight="1">
      <c r="A27" s="597" t="s">
        <v>735</v>
      </c>
      <c r="B27" s="598" t="s">
        <v>329</v>
      </c>
      <c r="C27" s="599" t="s">
        <v>736</v>
      </c>
      <c r="D27" s="600">
        <f>D28</f>
        <v>1000000</v>
      </c>
    </row>
    <row r="28" spans="1:4" s="601" customFormat="1" ht="96" customHeight="1">
      <c r="A28" s="597" t="s">
        <v>737</v>
      </c>
      <c r="B28" s="598" t="s">
        <v>20</v>
      </c>
      <c r="C28" s="599" t="s">
        <v>738</v>
      </c>
      <c r="D28" s="600">
        <v>1000000</v>
      </c>
    </row>
    <row r="29" spans="1:4" s="601" customFormat="1" ht="36">
      <c r="A29" s="613" t="s">
        <v>151</v>
      </c>
      <c r="B29" s="598" t="s">
        <v>330</v>
      </c>
      <c r="C29" s="599" t="s">
        <v>401</v>
      </c>
      <c r="D29" s="600">
        <f>D33+D37</f>
        <v>-24560699.620000124</v>
      </c>
    </row>
    <row r="30" spans="1:4" s="601" customFormat="1" ht="18">
      <c r="A30" s="613" t="s">
        <v>331</v>
      </c>
      <c r="B30" s="598" t="s">
        <v>330</v>
      </c>
      <c r="C30" s="599" t="s">
        <v>402</v>
      </c>
      <c r="D30" s="600">
        <f>D31</f>
        <v>-2143449861.67</v>
      </c>
    </row>
    <row r="31" spans="1:4" s="601" customFormat="1" ht="36.75" customHeight="1">
      <c r="A31" s="613" t="s">
        <v>332</v>
      </c>
      <c r="B31" s="598" t="s">
        <v>330</v>
      </c>
      <c r="C31" s="599" t="s">
        <v>403</v>
      </c>
      <c r="D31" s="614">
        <f>D32</f>
        <v>-2143449861.67</v>
      </c>
    </row>
    <row r="32" spans="1:4" s="601" customFormat="1" ht="36">
      <c r="A32" s="613" t="s">
        <v>333</v>
      </c>
      <c r="B32" s="598" t="s">
        <v>330</v>
      </c>
      <c r="C32" s="599" t="s">
        <v>404</v>
      </c>
      <c r="D32" s="600">
        <f>D33</f>
        <v>-2143449861.67</v>
      </c>
    </row>
    <row r="33" spans="1:4" s="601" customFormat="1" ht="36">
      <c r="A33" s="613" t="s">
        <v>334</v>
      </c>
      <c r="B33" s="598" t="s">
        <v>330</v>
      </c>
      <c r="C33" s="599" t="s">
        <v>405</v>
      </c>
      <c r="D33" s="600">
        <v>-2143449861.67</v>
      </c>
    </row>
    <row r="34" spans="1:4" s="601" customFormat="1" ht="18">
      <c r="A34" s="613" t="s">
        <v>335</v>
      </c>
      <c r="B34" s="598" t="s">
        <v>330</v>
      </c>
      <c r="C34" s="599" t="s">
        <v>406</v>
      </c>
      <c r="D34" s="600">
        <f>D35</f>
        <v>2118889162.05</v>
      </c>
    </row>
    <row r="35" spans="1:4" s="601" customFormat="1" ht="36">
      <c r="A35" s="613" t="s">
        <v>336</v>
      </c>
      <c r="B35" s="598" t="s">
        <v>330</v>
      </c>
      <c r="C35" s="599" t="s">
        <v>407</v>
      </c>
      <c r="D35" s="614">
        <f>D36</f>
        <v>2118889162.05</v>
      </c>
    </row>
    <row r="36" spans="1:4" s="601" customFormat="1" ht="36">
      <c r="A36" s="613" t="s">
        <v>337</v>
      </c>
      <c r="B36" s="615">
        <v>0</v>
      </c>
      <c r="C36" s="599" t="s">
        <v>408</v>
      </c>
      <c r="D36" s="614">
        <f>D37</f>
        <v>2118889162.05</v>
      </c>
    </row>
    <row r="37" spans="1:4" s="601" customFormat="1" ht="36">
      <c r="A37" s="613" t="s">
        <v>338</v>
      </c>
      <c r="B37" s="598" t="s">
        <v>329</v>
      </c>
      <c r="C37" s="599" t="s">
        <v>409</v>
      </c>
      <c r="D37" s="600">
        <v>2118889162.05</v>
      </c>
    </row>
    <row r="38" spans="1:4" s="620" customFormat="1" ht="18">
      <c r="A38" s="616"/>
      <c r="B38" s="617"/>
      <c r="C38" s="618"/>
      <c r="D38" s="619"/>
    </row>
    <row r="40" spans="1:2" s="4" customFormat="1" ht="18">
      <c r="A40" s="517" t="s">
        <v>340</v>
      </c>
      <c r="B40" s="621"/>
    </row>
    <row r="41" spans="1:2" s="4" customFormat="1" ht="18">
      <c r="A41" s="622" t="s">
        <v>22</v>
      </c>
      <c r="B41" s="622"/>
    </row>
    <row r="42" spans="1:4" ht="18">
      <c r="A42" s="2" t="s">
        <v>87</v>
      </c>
      <c r="B42" s="2"/>
      <c r="C42" s="623"/>
      <c r="D42" s="347" t="s">
        <v>339</v>
      </c>
    </row>
  </sheetData>
  <sheetProtection/>
  <mergeCells count="7">
    <mergeCell ref="D12:D13"/>
    <mergeCell ref="A12:A13"/>
    <mergeCell ref="B12:C12"/>
    <mergeCell ref="C1:D1"/>
    <mergeCell ref="C2:D2"/>
    <mergeCell ref="C3:D3"/>
    <mergeCell ref="C4:D4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72" r:id="rId1"/>
  <headerFooter differentFirst="1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Светлана Годяева</cp:lastModifiedBy>
  <cp:lastPrinted>2023-03-27T07:38:03Z</cp:lastPrinted>
  <dcterms:created xsi:type="dcterms:W3CDTF">2002-09-30T07:49:23Z</dcterms:created>
  <dcterms:modified xsi:type="dcterms:W3CDTF">2023-06-22T14:16:06Z</dcterms:modified>
  <cp:category/>
  <cp:version/>
  <cp:contentType/>
  <cp:contentStatus/>
</cp:coreProperties>
</file>